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DA75F3B6-CCB8-41F3-8F3E-1BBA808F1C0E}" xr6:coauthVersionLast="47" xr6:coauthVersionMax="47" xr10:uidLastSave="{00000000-0000-0000-0000-000000000000}"/>
  <bookViews>
    <workbookView xWindow="-120" yWindow="-120" windowWidth="29040" windowHeight="15840" tabRatio="682" xr2:uid="{ED2CF5DC-60EB-4029-B8A5-E74769F4EA64}"/>
  </bookViews>
  <sheets>
    <sheet name="1. Notes" sheetId="8" r:id="rId1"/>
    <sheet name="2. ASEM calculations" sheetId="17" r:id="rId2"/>
    <sheet name="3. Scenarios" sheetId="18" r:id="rId3"/>
    <sheet name="4. Body Weight Data" sheetId="1" r:id="rId4"/>
    <sheet name="5. Skin Surface Area Data" sheetId="4" r:id="rId5"/>
  </sheets>
  <definedNames>
    <definedName name="_Hlk169436423" localSheetId="1">'2. ASEM calculations'!#REF!</definedName>
    <definedName name="_Toc167444350" localSheetId="1">'2. ASEM calculations'!#REF!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7" l="1"/>
  <c r="E6" i="17" s="1"/>
  <c r="F6" i="17" s="1"/>
  <c r="G6" i="17" s="1"/>
  <c r="H6" i="17" s="1"/>
  <c r="K23" i="4" l="1"/>
  <c r="E11" i="17" s="1"/>
  <c r="L23" i="4"/>
  <c r="E12" i="17" s="1"/>
  <c r="M23" i="4"/>
  <c r="E13" i="17" s="1"/>
  <c r="N23" i="4"/>
  <c r="E14" i="17" s="1"/>
  <c r="J23" i="4"/>
  <c r="E10" i="17" s="1"/>
  <c r="M24" i="4"/>
  <c r="G13" i="17" s="1"/>
  <c r="M15" i="17" l="1"/>
  <c r="M7" i="17"/>
  <c r="M14" i="17"/>
  <c r="M6" i="17"/>
  <c r="M13" i="17"/>
  <c r="M5" i="17"/>
  <c r="O14" i="17"/>
  <c r="O6" i="17"/>
  <c r="M12" i="17"/>
  <c r="M4" i="17"/>
  <c r="M11" i="17"/>
  <c r="M3" i="17"/>
  <c r="E25" i="4"/>
  <c r="E24" i="4"/>
  <c r="D24" i="4"/>
  <c r="D25" i="4"/>
  <c r="J24" i="4"/>
  <c r="G10" i="17" s="1"/>
  <c r="K24" i="4"/>
  <c r="G11" i="17" s="1"/>
  <c r="N25" i="4"/>
  <c r="H14" i="17" s="1"/>
  <c r="L24" i="4"/>
  <c r="G12" i="17" s="1"/>
  <c r="N24" i="4"/>
  <c r="G14" i="17" s="1"/>
  <c r="D22" i="4"/>
  <c r="E22" i="4"/>
  <c r="D23" i="4"/>
  <c r="E23" i="4"/>
  <c r="E26" i="4"/>
  <c r="E27" i="4"/>
  <c r="D26" i="4"/>
  <c r="D27" i="4"/>
  <c r="T14" i="17" l="1"/>
  <c r="O7" i="17"/>
  <c r="O15" i="17"/>
  <c r="O12" i="17"/>
  <c r="T12" i="17" s="1"/>
  <c r="O4" i="17"/>
  <c r="T4" i="17" s="1"/>
  <c r="O11" i="17"/>
  <c r="T11" i="17" s="1"/>
  <c r="O3" i="17"/>
  <c r="T3" i="17" s="1"/>
  <c r="T6" i="17"/>
  <c r="P15" i="17"/>
  <c r="U15" i="17" s="1"/>
  <c r="P7" i="17"/>
  <c r="U7" i="17" s="1"/>
  <c r="O13" i="17"/>
  <c r="T13" i="17" s="1"/>
  <c r="O5" i="17"/>
  <c r="T5" i="17" s="1"/>
  <c r="F25" i="4"/>
  <c r="F15" i="17" s="1"/>
  <c r="F24" i="4"/>
  <c r="D15" i="17" s="1"/>
  <c r="F23" i="4"/>
  <c r="C15" i="17" s="1"/>
  <c r="F27" i="4"/>
  <c r="H15" i="17" s="1"/>
  <c r="F26" i="4"/>
  <c r="G15" i="17" s="1"/>
  <c r="P16" i="17" l="1"/>
  <c r="P8" i="17"/>
  <c r="K8" i="17"/>
  <c r="K16" i="17"/>
  <c r="L8" i="17"/>
  <c r="L16" i="17"/>
  <c r="N8" i="17"/>
  <c r="N16" i="17"/>
  <c r="O8" i="17"/>
  <c r="O16" i="17"/>
  <c r="S8" i="17" l="1"/>
  <c r="S16" i="17"/>
</calcChain>
</file>

<file path=xl/sharedStrings.xml><?xml version="1.0" encoding="utf-8"?>
<sst xmlns="http://schemas.openxmlformats.org/spreadsheetml/2006/main" count="305" uniqueCount="135">
  <si>
    <t>Scenario</t>
  </si>
  <si>
    <t>Male 95th</t>
  </si>
  <si>
    <t>Female 95th</t>
  </si>
  <si>
    <t>Head</t>
  </si>
  <si>
    <t>Upper extremities</t>
  </si>
  <si>
    <t>Arms</t>
  </si>
  <si>
    <t>Upper arms</t>
  </si>
  <si>
    <t>Forearms</t>
  </si>
  <si>
    <t>Hands</t>
  </si>
  <si>
    <t>Lower extremities</t>
  </si>
  <si>
    <t>Legs</t>
  </si>
  <si>
    <t>Thighs</t>
  </si>
  <si>
    <t>Total BSA</t>
  </si>
  <si>
    <t>Body part (Adult)</t>
  </si>
  <si>
    <t>NR</t>
  </si>
  <si>
    <t>Feet</t>
  </si>
  <si>
    <t>Scenario 1</t>
  </si>
  <si>
    <t>Scenario 2</t>
  </si>
  <si>
    <t>Scenario 3</t>
  </si>
  <si>
    <t>Scenario 4</t>
  </si>
  <si>
    <t>Scenario 5</t>
  </si>
  <si>
    <t>Lower legs</t>
  </si>
  <si>
    <t>Trunk (incl neck)</t>
  </si>
  <si>
    <t>Trunk</t>
  </si>
  <si>
    <t>Calculations and notes are also provided, e.g. SSA for the face in the absence of specific data (use of 'half a head' SSA value).</t>
  </si>
  <si>
    <t>Corrections</t>
  </si>
  <si>
    <t>Copyright © Commonwealth of Australia 2024 This work is copyright. You may reproduce the whole or part of this work in unaltered form for your own personal use or, if you are part of an organisation, for internal use within your organisation, but only if you or your organisation do not use the reproduction for any commercial purpose and retain this copyright notice and all disclaimer notices as part of that reproduction. Apart from rights to use as permitted by the Copyright Act 1968 or allowed by this copyright notice, all other rights are reserved and you are not allowed to reproduce the whole or any part of this work in any way (electronic or otherwise) without first being given specific written permission from the Commonwealth to do so. Requests and inquiries concerning reproduction and rights are to be sent to the TGA Copyright Officer, Therapeutic Goods Administration, PO Box 100, Woden ACT 2606 or emailed to tga.copyright@tga.gov.au.</t>
  </si>
  <si>
    <t>Up to 2</t>
  </si>
  <si>
    <t>Up to 3</t>
  </si>
  <si>
    <t>Person 95th</t>
  </si>
  <si>
    <t>Scenario 6</t>
  </si>
  <si>
    <t>Head (including face and neck), hands</t>
  </si>
  <si>
    <t>Head (including face and neck), hands, ¾ arms, ¾ legs</t>
  </si>
  <si>
    <t>Face, neck, hands, ½ arms, ½ legs</t>
  </si>
  <si>
    <t>-</t>
  </si>
  <si>
    <t>2 or 3*</t>
  </si>
  <si>
    <t>Method 1 (mg/kg bw/day)</t>
  </si>
  <si>
    <t>Scenarios 4+6</t>
  </si>
  <si>
    <t>Scenarios 3+5</t>
  </si>
  <si>
    <t>Scenarios 3+6</t>
  </si>
  <si>
    <r>
      <rPr>
        <b/>
        <i/>
        <sz val="10"/>
        <color rgb="FF000000"/>
        <rFont val="Arial"/>
        <family val="2"/>
      </rPr>
      <t>AF</t>
    </r>
    <r>
      <rPr>
        <b/>
        <sz val="10"/>
        <color rgb="FF000000"/>
        <rFont val="Arial"/>
        <family val="2"/>
      </rPr>
      <t xml:space="preserve"> (application frequency)</t>
    </r>
  </si>
  <si>
    <r>
      <rPr>
        <b/>
        <i/>
        <sz val="10"/>
        <color rgb="FF000000"/>
        <rFont val="Arial"/>
        <family val="2"/>
      </rPr>
      <t>Duration</t>
    </r>
    <r>
      <rPr>
        <b/>
        <sz val="10"/>
        <color rgb="FF000000"/>
        <rFont val="Arial"/>
        <family val="2"/>
      </rPr>
      <t xml:space="preserve"> (days)</t>
    </r>
  </si>
  <si>
    <r>
      <rPr>
        <b/>
        <i/>
        <sz val="10"/>
        <color rgb="FF000000"/>
        <rFont val="Arial"/>
        <family val="2"/>
      </rPr>
      <t>AT</t>
    </r>
    <r>
      <rPr>
        <b/>
        <sz val="10"/>
        <color rgb="FF000000"/>
        <rFont val="Arial"/>
        <family val="2"/>
      </rPr>
      <t xml:space="preserve"> (Averaging time, days)</t>
    </r>
  </si>
  <si>
    <r>
      <rPr>
        <b/>
        <i/>
        <sz val="10"/>
        <color rgb="FF000000"/>
        <rFont val="Arial"/>
        <family val="2"/>
      </rPr>
      <t>Appl Rate</t>
    </r>
    <r>
      <rPr>
        <b/>
        <sz val="10"/>
        <color rgb="FF000000"/>
        <rFont val="Arial"/>
        <family val="2"/>
      </rPr>
      <t xml:space="preserve"> (application rate, mg/cm2)</t>
    </r>
  </si>
  <si>
    <t>Toddler (2- &lt;3 yo)</t>
  </si>
  <si>
    <t>Preschool student (3- &lt;6 yo)</t>
  </si>
  <si>
    <t>Primary school student (6 - &lt;11 yo)</t>
  </si>
  <si>
    <t>Secondary school student (11- &lt;16 yo)</t>
  </si>
  <si>
    <t xml:space="preserve">Age groups </t>
  </si>
  <si>
    <t>Adult</t>
  </si>
  <si>
    <t>Daily sunscreen exposure (Method 1, mg/kg bw/day)</t>
  </si>
  <si>
    <t>N.A.</t>
  </si>
  <si>
    <t xml:space="preserve">N.A. Not Applicable </t>
  </si>
  <si>
    <t>Regular sun exposure. Limited sunscreen use.</t>
  </si>
  <si>
    <t>Infrequent sun exposure. Limited sunscreen use.</t>
  </si>
  <si>
    <t>Frequent sun exposure. Regular sunscreen use.</t>
  </si>
  <si>
    <t>Adults**</t>
  </si>
  <si>
    <t>Notes:</t>
  </si>
  <si>
    <t>Body part (Child)</t>
  </si>
  <si>
    <t>* Data based on enHealth (2012),Table 3.2.5 for skin surface area of body parts for Adults, adolescents and children. It is based on rounded data from US EPA (2008, Tables 7-2).</t>
  </si>
  <si>
    <t>* Data based on enHealth (2012), Table 3.2.3 and 3.2.5 for skin surface area of body parts for Adults, adolescents and children. It is based on rounded data from US EPA (2009, Tables 7-11 and 7-12).</t>
  </si>
  <si>
    <t>Toddler (1-&lt;2 yo)</t>
  </si>
  <si>
    <t>ASEM Scenario</t>
  </si>
  <si>
    <t>Note:</t>
  </si>
  <si>
    <t>* Data based on enHealth (2012), Table 2.2.1 and E2 for body weights for Adults (≥18 years), adolescents and children.</t>
  </si>
  <si>
    <t>Formula:</t>
  </si>
  <si>
    <t>Formulae:</t>
  </si>
  <si>
    <t>Australian Sunscreen Exposure Model (ASEM)</t>
  </si>
  <si>
    <t xml:space="preserve">The Australian Sunscreen Exposure Model (ASEM) is proposed to accurately calculate sunscreen use that accounts for the diverse needs of Australians and integrates the expected sunscreen application practices that align with current Australian recommendations, rather than utilising international models that do not. This ensures that sunscreen ingredients are evaluated for safety based on how they are, and recommended to be, used in Australia today. </t>
  </si>
  <si>
    <t>Tab 2. ASEM calculations</t>
  </si>
  <si>
    <t>Tab 3. Scenarios</t>
  </si>
  <si>
    <t>NR: Not Reported, data for upper arms and forearms were not reported in US EPA (2009)</t>
  </si>
  <si>
    <t>Person 95th body weight is the average of male and female 95th body weight</t>
  </si>
  <si>
    <t>Nil SSA data for neck alone, therefore SSA for neck is estimated to be '0'</t>
  </si>
  <si>
    <t>Upper extremities SSA include upper arms + lower arms or arms, and hands</t>
  </si>
  <si>
    <t>Lower extremities SSA include thighs + lower legs or legs, and feet</t>
  </si>
  <si>
    <t>Trunk SSA includes chest, abdomen and pelvis areas.</t>
  </si>
  <si>
    <t xml:space="preserve"> Data are for both sexes combined.</t>
  </si>
  <si>
    <t>Tab 5. Skin Surface Area data</t>
  </si>
  <si>
    <t>Tab 4. Body Weight data</t>
  </si>
  <si>
    <t>The scenarios are used in the ASEM calcullations in Tab 2</t>
  </si>
  <si>
    <t>Describes the Australian representative bodyweights for adults, children and adolescents used in the the ASEM calcullations in Tab 2</t>
  </si>
  <si>
    <t>Daily exercise, dog walking, gardening, and other recreation</t>
  </si>
  <si>
    <t xml:space="preserve">Parts of body applied </t>
  </si>
  <si>
    <t>AF</t>
  </si>
  <si>
    <t>Duration</t>
  </si>
  <si>
    <t>Description</t>
  </si>
  <si>
    <t xml:space="preserve">     Yellow areas represent sunscreen applied to skin</t>
  </si>
  <si>
    <t>(applications per day)</t>
  </si>
  <si>
    <t>(days per year)</t>
  </si>
  <si>
    <t>Office, retail, hospitality, health worker, vehicle operator</t>
  </si>
  <si>
    <t>Up to 3 (Childcare)/Up to 2 (School)</t>
  </si>
  <si>
    <t>Agricultural worker, grounds keeper, landscaper, tradesperson, surf lifeguard</t>
  </si>
  <si>
    <t>Prolonged sun exposure. Extensive sunscreen use.</t>
  </si>
  <si>
    <t>Face, neck, hands, ½ legs, feet</t>
  </si>
  <si>
    <t>Full day in the sun (beach or other activities)</t>
  </si>
  <si>
    <t>Full body</t>
  </si>
  <si>
    <t>Full day at the beach</t>
  </si>
  <si>
    <t>Variables used to calculate estimated daily sunscreen exposure for each scenario</t>
  </si>
  <si>
    <t xml:space="preserve">Calculation for estimated daily sunscreen exposure for each scenario </t>
  </si>
  <si>
    <t>Calculation for highest estimated daily sunscreen exposure</t>
  </si>
  <si>
    <t>Toddler (2 - &lt;3 yo)</t>
  </si>
  <si>
    <t>Toddler (1 - &lt;2 yo)</t>
  </si>
  <si>
    <t>Body weight data used in ASEM calculations</t>
  </si>
  <si>
    <t>Body weight* (95th percentile, Kg)</t>
  </si>
  <si>
    <t>Stakeholders are encouraged to advise the TGA if there are any errors in the data or calculations.</t>
  </si>
  <si>
    <t>Nil SSA data for hat coverage, or face alone, therefore SSA estimated to be 'half head'</t>
  </si>
  <si>
    <t>Total SSA</t>
  </si>
  <si>
    <t>Outlines the formulae used to caclulate the estimated daily sunscreen exposure for each scenario and consequently the estimated highest daily sunscreen exposure.</t>
  </si>
  <si>
    <t>Describes the Australian representative skin surface area data for different parts of the body, different age groups and under different scenarios used in the the ASEM calculations in Tab 2.</t>
  </si>
  <si>
    <r>
      <rPr>
        <b/>
        <i/>
        <sz val="10"/>
        <color theme="1"/>
        <rFont val="Arial"/>
        <family val="2"/>
      </rPr>
      <t>SSA</t>
    </r>
    <r>
      <rPr>
        <b/>
        <sz val="10"/>
        <color theme="1"/>
        <rFont val="Arial"/>
        <family val="2"/>
      </rPr>
      <t xml:space="preserve"> (skin surface area exposed to sunscreen, m</t>
    </r>
    <r>
      <rPr>
        <b/>
        <vertAlign val="superscript"/>
        <sz val="10"/>
        <color theme="1"/>
        <rFont val="Arial"/>
        <family val="2"/>
      </rPr>
      <t>2</t>
    </r>
    <r>
      <rPr>
        <b/>
        <sz val="10"/>
        <color theme="1"/>
        <rFont val="Arial"/>
        <family val="2"/>
      </rPr>
      <t xml:space="preserve">, </t>
    </r>
    <r>
      <rPr>
        <b/>
        <sz val="10"/>
        <rFont val="Arial"/>
        <family val="2"/>
      </rPr>
      <t>95th)</t>
    </r>
  </si>
  <si>
    <r>
      <rPr>
        <b/>
        <i/>
        <sz val="10"/>
        <color theme="1"/>
        <rFont val="Arial"/>
        <family val="2"/>
      </rPr>
      <t>Bw</t>
    </r>
    <r>
      <rPr>
        <b/>
        <i/>
        <vertAlign val="subscript"/>
        <sz val="10"/>
        <color theme="1"/>
        <rFont val="Arial"/>
        <family val="2"/>
      </rPr>
      <t>t</t>
    </r>
    <r>
      <rPr>
        <b/>
        <sz val="10"/>
        <color theme="1"/>
        <rFont val="Arial"/>
        <family val="2"/>
      </rPr>
      <t xml:space="preserve"> (body weight linked to SSA, kg, </t>
    </r>
    <r>
      <rPr>
        <b/>
        <sz val="10"/>
        <rFont val="Arial"/>
        <family val="2"/>
      </rPr>
      <t>95th)</t>
    </r>
  </si>
  <si>
    <t xml:space="preserve">*3 applications for toddler (1-&lt;2 yo)/(2-&lt;3 yo) and 2 applications for other children </t>
  </si>
  <si>
    <r>
      <t>Daily sunscreen exposure Method 2 (cm</t>
    </r>
    <r>
      <rPr>
        <b/>
        <vertAlign val="superscript"/>
        <sz val="10"/>
        <color theme="1"/>
        <rFont val="Arial"/>
        <family val="2"/>
      </rPr>
      <t>2</t>
    </r>
    <r>
      <rPr>
        <b/>
        <sz val="10"/>
        <color theme="1"/>
        <rFont val="Arial"/>
        <family val="2"/>
      </rPr>
      <t>/kg bw/day)</t>
    </r>
  </si>
  <si>
    <r>
      <t>Method 2 (cm</t>
    </r>
    <r>
      <rPr>
        <b/>
        <vertAlign val="superscript"/>
        <sz val="10"/>
        <color theme="1"/>
        <rFont val="Arial"/>
        <family val="2"/>
      </rPr>
      <t>2</t>
    </r>
    <r>
      <rPr>
        <b/>
        <sz val="10"/>
        <color theme="1"/>
        <rFont val="Arial"/>
        <family val="2"/>
      </rPr>
      <t>/kg bw/day)</t>
    </r>
  </si>
  <si>
    <r>
      <t>** enHealth reports male and female 95</t>
    </r>
    <r>
      <rPr>
        <vertAlign val="superscript"/>
        <sz val="10"/>
        <color theme="1"/>
        <rFont val="Arial"/>
        <family val="2"/>
      </rPr>
      <t>th</t>
    </r>
    <r>
      <rPr>
        <sz val="10"/>
        <color theme="1"/>
        <rFont val="Arial"/>
        <family val="2"/>
      </rPr>
      <t xml:space="preserve"> percentile body weight data, which has been averaged.</t>
    </r>
  </si>
  <si>
    <t>Primary school student 
(6 - &lt;11 yo)</t>
  </si>
  <si>
    <t>Secondary school student 
(11 - &lt;16 yo)</t>
  </si>
  <si>
    <t>Preschool student 
(3 - &lt;6 yo)</t>
  </si>
  <si>
    <r>
      <t>Skin surface area of individual body parts (Adult, 95th percentile, m</t>
    </r>
    <r>
      <rPr>
        <b/>
        <vertAlign val="superscript"/>
        <sz val="16"/>
        <color theme="1"/>
        <rFont val="Arial"/>
        <family val="2"/>
      </rPr>
      <t>2</t>
    </r>
    <r>
      <rPr>
        <b/>
        <sz val="16"/>
        <color theme="1"/>
        <rFont val="Arial"/>
        <family val="2"/>
      </rPr>
      <t>)</t>
    </r>
  </si>
  <si>
    <r>
      <t>Skin surface area exposed to sunscreen used to calculate estimated daily sunscreen exposure per scenario for Adults (m</t>
    </r>
    <r>
      <rPr>
        <b/>
        <vertAlign val="superscript"/>
        <sz val="16"/>
        <color theme="1"/>
        <rFont val="Arial"/>
        <family val="2"/>
      </rPr>
      <t>2</t>
    </r>
    <r>
      <rPr>
        <b/>
        <sz val="16"/>
        <color theme="1"/>
        <rFont val="Arial"/>
        <family val="2"/>
      </rPr>
      <t>)</t>
    </r>
  </si>
  <si>
    <r>
      <t>Skin surface area of individual body parts (Child, 95</t>
    </r>
    <r>
      <rPr>
        <b/>
        <vertAlign val="superscript"/>
        <sz val="16"/>
        <color theme="1"/>
        <rFont val="Arial"/>
        <family val="2"/>
      </rPr>
      <t>th</t>
    </r>
    <r>
      <rPr>
        <b/>
        <sz val="16"/>
        <color theme="1"/>
        <rFont val="Arial"/>
        <family val="2"/>
      </rPr>
      <t xml:space="preserve"> percentile, m</t>
    </r>
    <r>
      <rPr>
        <b/>
        <vertAlign val="superscript"/>
        <sz val="16"/>
        <color theme="1"/>
        <rFont val="Arial"/>
        <family val="2"/>
      </rPr>
      <t>2</t>
    </r>
    <r>
      <rPr>
        <b/>
        <sz val="16"/>
        <color theme="1"/>
        <rFont val="Arial"/>
        <family val="2"/>
      </rPr>
      <t>)</t>
    </r>
  </si>
  <si>
    <r>
      <t>Skin surface area exposed to sunscreen used to calculate estimated daily sunscreen exposure per scenario for Children (m</t>
    </r>
    <r>
      <rPr>
        <b/>
        <vertAlign val="superscript"/>
        <sz val="16"/>
        <color theme="1"/>
        <rFont val="Arial"/>
        <family val="2"/>
      </rPr>
      <t>2</t>
    </r>
    <r>
      <rPr>
        <b/>
        <sz val="16"/>
        <color theme="1"/>
        <rFont val="Arial"/>
        <family val="2"/>
      </rPr>
      <t>)</t>
    </r>
  </si>
  <si>
    <t>Toddler 
(1-&lt;2 yo)</t>
  </si>
  <si>
    <t>Toddler 
(2- &lt;3 yo)</t>
  </si>
  <si>
    <t>Preschool student 
(3- &lt;6 yo)</t>
  </si>
  <si>
    <t>Childcare (1- 2 years old) and school children (under 18)</t>
  </si>
  <si>
    <t>Describes the 6 ASEM scenarios, including clothing use, exposed skin that sunscreen is applied to, sunscreen reapplication rates, and use throughout the year.</t>
  </si>
  <si>
    <t xml:space="preserve">The objective of this approach is to affirm the safety of sunscreen ingredients, considering the highest plausible sunscreen use throughout the year, for the most sensitive population. To achieve this, the ASEM proposes 6 theoretical exposure scenarios, each representing a broad spectrum of regular sunscreen usage patterns across different demographics across Australia (see Tab 3. Scenarios). These scenarios provide the highest estimated daily sunscreen exposure, to calculate maximum safe concentration of a sunscreen ingredient using the SED and MoS formulas. </t>
  </si>
  <si>
    <r>
      <t xml:space="preserve">This scenario accounts for daily sunscreen application for sun-smart adults and children, undertaking outdoor recreational activities that lead to prolonged sun exposure on </t>
    </r>
    <r>
      <rPr>
        <b/>
        <sz val="10"/>
        <color theme="1"/>
        <rFont val="Arial"/>
        <family val="2"/>
      </rPr>
      <t>weekends</t>
    </r>
    <r>
      <rPr>
        <sz val="10"/>
        <color theme="1"/>
        <rFont val="Arial"/>
        <family val="2"/>
      </rPr>
      <t>.  
This population is likely to wear hats and clothing such as a long sleeve shirt/rashie, shorts/boardies that cover ½ legs. Sunscreen is applied once in the morning/start of the activity and twice again during the day, particularly due to swimming, sweating or towel drying that may remove the product.</t>
    </r>
  </si>
  <si>
    <r>
      <t xml:space="preserve">This scenario accounts for sunscreen application for adults and adolescents spending full day at the beach leading to prolonged sun exposure on </t>
    </r>
    <r>
      <rPr>
        <b/>
        <sz val="10"/>
        <color theme="1"/>
        <rFont val="Arial"/>
        <family val="2"/>
      </rPr>
      <t>weekends</t>
    </r>
    <r>
      <rPr>
        <sz val="10"/>
        <color theme="1"/>
        <rFont val="Arial"/>
        <family val="2"/>
      </rPr>
      <t xml:space="preserve">.  
This population is likely to wear minimal swimwear. It presumes that sunscreen is applied once in the morning and twice again during the day, particularly due to swimming, sweating or towel drying that may remove the product.
This scenario does not include children, as they are typically supervised by parents and expected to wear sun-smart attire, including hats and protective clothing, as outlined in scenario 5. </t>
    </r>
  </si>
  <si>
    <r>
      <t xml:space="preserve">This scenario accounts for daily sunscreen application practice for adults engaging in outdoor work (as their main occupation) during </t>
    </r>
    <r>
      <rPr>
        <b/>
        <sz val="10"/>
        <color theme="1"/>
        <rFont val="Arial"/>
        <family val="2"/>
      </rPr>
      <t>weekdays</t>
    </r>
    <r>
      <rPr>
        <sz val="10"/>
        <color theme="1"/>
        <rFont val="Arial"/>
        <family val="2"/>
      </rPr>
      <t>.  
This population, particularly in warmer regions of Australia, are likely to wear specific workwear including a hat, clothing that fully covers the torso, ½ arms and legs, and footwear. Sunscreen is applied once in the morning, during lunch/midday and in the afternoon as this would include professions that are expected to spend long periods of time during the day (~6 hours) during peak UV periods.</t>
    </r>
  </si>
  <si>
    <r>
      <t xml:space="preserve">This scenario accounts for daily sunscreen application for children (above one year of age) attending sun smart childcare services (and schools) during the </t>
    </r>
    <r>
      <rPr>
        <b/>
        <sz val="10"/>
        <color theme="1"/>
        <rFont val="Arial"/>
        <family val="2"/>
      </rPr>
      <t>weekday</t>
    </r>
    <r>
      <rPr>
        <sz val="10"/>
        <color theme="1"/>
        <rFont val="Arial"/>
        <family val="2"/>
      </rPr>
      <t>.
This population, particularly in warmer parts of Australia, are likely to wear hats and clothing that covers the torso, ½ arms and legs, and footwear. Sunscreen is applied frequently as a policy/practice in the majority of the early childhood centres but sun protection behaviours tend to reduce in older children and therefore sunscreen has been assumed to be applied up to two applications per day in older children.  
The estimation of sunscreen exposure for childcares is based on toddlers aged above 12 months instead of 6 to 12 months, as children normally learn to walk on their own between 12-15 months of age and are more likely to be exposed to the sun (and consequently sunscreens) in a childcare setting relative to a 6-12-month-old child. Moreover, infants under 12 months are not recommend to be exposed to the sun, and children under 6 months are not recommended to use sunscreen.</t>
    </r>
  </si>
  <si>
    <r>
      <t xml:space="preserve">This scenario accounts for daily sunscreen application for adults (including active retirees) undertaking outdoor recreational activities during </t>
    </r>
    <r>
      <rPr>
        <b/>
        <sz val="10"/>
        <color theme="1"/>
        <rFont val="Arial"/>
        <family val="2"/>
      </rPr>
      <t>weekdays</t>
    </r>
    <r>
      <rPr>
        <sz val="10"/>
        <color theme="1"/>
        <rFont val="Arial"/>
        <family val="2"/>
      </rPr>
      <t>.  
This population, particularly in warmer regions of Northern Australia, are likely to wear sport/casual clothing that may cover approximately ¼ of the arms and legs, torso and footwear. It presumes that sunscreen is applied once in the morning/start of the activity and once again halfway into the activity.</t>
    </r>
  </si>
  <si>
    <r>
      <t xml:space="preserve">This scenario accounts for daily sunscreen application practice for adults undertaking indoor work during the </t>
    </r>
    <r>
      <rPr>
        <b/>
        <sz val="10"/>
        <color rgb="FF000000"/>
        <rFont val="Arial"/>
        <family val="2"/>
      </rPr>
      <t>weekdays</t>
    </r>
    <r>
      <rPr>
        <sz val="10"/>
        <color rgb="FF000000"/>
        <rFont val="Arial"/>
        <family val="2"/>
      </rPr>
      <t>.  
This population is likely to wear formal or semi-formal clothing that fully covers the torso, arms, legs, and footwear. It presumes that sunscreen is applied once in the morning and once again during morning tea, lunch, or afternoon.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</si>
</sst>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rgb="FF9C0006"/>
      <name val="Calibri"/>
      <family val="2"/>
      <scheme val="minor"/>
    </font>
    <font>
      <sz val="26"/>
      <color theme="1"/>
      <name val="Calibri"/>
      <family val="2"/>
      <scheme val="minor"/>
    </font>
    <font>
      <b/>
      <sz val="10"/>
      <color rgb="FF000000"/>
      <name val="Arial"/>
      <family val="2"/>
    </font>
    <font>
      <b/>
      <sz val="10"/>
      <color theme="1"/>
      <name val="Arial"/>
      <family val="2"/>
    </font>
    <font>
      <b/>
      <sz val="36"/>
      <color theme="1"/>
      <name val="Calibri"/>
      <family val="2"/>
      <scheme val="minor"/>
    </font>
    <font>
      <sz val="10"/>
      <color rgb="FF000000"/>
      <name val="Arial"/>
      <family val="2"/>
    </font>
    <font>
      <b/>
      <sz val="26"/>
      <color theme="1"/>
      <name val="Calibri"/>
      <family val="2"/>
      <scheme val="minor"/>
    </font>
    <font>
      <b/>
      <sz val="24"/>
      <color theme="1"/>
      <name val="Calibri"/>
      <family val="2"/>
      <scheme val="minor"/>
    </font>
    <font>
      <sz val="16"/>
      <color theme="1"/>
      <name val="Calibri"/>
      <family val="2"/>
      <scheme val="minor"/>
    </font>
    <font>
      <b/>
      <i/>
      <sz val="10"/>
      <color rgb="FF000000"/>
      <name val="Arial"/>
      <family val="2"/>
    </font>
    <font>
      <b/>
      <sz val="16"/>
      <color theme="1"/>
      <name val="Calibri"/>
      <family val="2"/>
      <scheme val="minor"/>
    </font>
    <font>
      <u/>
      <sz val="11"/>
      <color theme="10"/>
      <name val="Calibri"/>
      <family val="2"/>
      <scheme val="minor"/>
    </font>
    <font>
      <b/>
      <sz val="14"/>
      <color rgb="FF263287"/>
      <name val="Arial"/>
      <family val="2"/>
    </font>
    <font>
      <sz val="9"/>
      <color rgb="FF263287"/>
      <name val="Arial"/>
      <family val="2"/>
    </font>
    <font>
      <b/>
      <sz val="11"/>
      <color rgb="FF263287"/>
      <name val="Arial"/>
      <family val="2"/>
    </font>
    <font>
      <b/>
      <sz val="9"/>
      <color rgb="FF000000"/>
      <name val="Arial"/>
      <family val="2"/>
    </font>
    <font>
      <sz val="11"/>
      <color rgb="FF000000"/>
      <name val="Arial"/>
      <family val="2"/>
    </font>
    <font>
      <sz val="9"/>
      <color rgb="FFFFFFFF"/>
      <name val="Arial"/>
      <family val="2"/>
    </font>
    <font>
      <vertAlign val="superscript"/>
      <sz val="10"/>
      <color rgb="FF333F48"/>
      <name val="Arial"/>
      <family val="2"/>
    </font>
    <font>
      <sz val="8"/>
      <color theme="1"/>
      <name val="Arial"/>
      <family val="2"/>
    </font>
    <font>
      <b/>
      <sz val="26"/>
      <color theme="1"/>
      <name val="Arial"/>
      <family val="2"/>
    </font>
    <font>
      <b/>
      <sz val="11"/>
      <color theme="1"/>
      <name val="Arial"/>
      <family val="2"/>
    </font>
    <font>
      <sz val="11"/>
      <color theme="1"/>
      <name val="Arial"/>
      <family val="2"/>
    </font>
    <font>
      <b/>
      <i/>
      <sz val="10"/>
      <color theme="1"/>
      <name val="Arial"/>
      <family val="2"/>
    </font>
    <font>
      <b/>
      <vertAlign val="superscript"/>
      <sz val="10"/>
      <color theme="1"/>
      <name val="Arial"/>
      <family val="2"/>
    </font>
    <font>
      <b/>
      <sz val="10"/>
      <name val="Arial"/>
      <family val="2"/>
    </font>
    <font>
      <sz val="10"/>
      <name val="Arial"/>
      <family val="2"/>
    </font>
    <font>
      <sz val="10"/>
      <color theme="1"/>
      <name val="Arial"/>
      <family val="2"/>
    </font>
    <font>
      <b/>
      <i/>
      <vertAlign val="subscript"/>
      <sz val="10"/>
      <color theme="1"/>
      <name val="Arial"/>
      <family val="2"/>
    </font>
    <font>
      <sz val="16"/>
      <color theme="1"/>
      <name val="Arial"/>
      <family val="2"/>
    </font>
    <font>
      <sz val="11"/>
      <color theme="0" tint="-0.34998626667073579"/>
      <name val="Arial"/>
      <family val="2"/>
    </font>
    <font>
      <sz val="10"/>
      <color theme="0" tint="-0.34998626667073579"/>
      <name val="Arial"/>
      <family val="2"/>
    </font>
    <font>
      <sz val="26"/>
      <color theme="1"/>
      <name val="Arial"/>
      <family val="2"/>
    </font>
    <font>
      <b/>
      <sz val="14"/>
      <color theme="1"/>
      <name val="Arial"/>
      <family val="2"/>
    </font>
    <font>
      <sz val="11"/>
      <color rgb="FFFF0000"/>
      <name val="Arial"/>
      <family val="2"/>
    </font>
    <font>
      <b/>
      <sz val="16"/>
      <color theme="1"/>
      <name val="Arial"/>
      <family val="2"/>
    </font>
    <font>
      <u/>
      <sz val="10"/>
      <color theme="10"/>
      <name val="Arial"/>
      <family val="2"/>
    </font>
    <font>
      <vertAlign val="superscript"/>
      <sz val="10"/>
      <color theme="1"/>
      <name val="Arial"/>
      <family val="2"/>
    </font>
    <font>
      <sz val="14"/>
      <color theme="1"/>
      <name val="Arial"/>
      <family val="2"/>
    </font>
    <font>
      <b/>
      <vertAlign val="superscript"/>
      <sz val="16"/>
      <color theme="1"/>
      <name val="Arial"/>
      <family val="2"/>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bgColor indexed="64"/>
      </patternFill>
    </fill>
    <fill>
      <patternFill patternType="solid">
        <fgColor rgb="FFFFC7CE"/>
      </patternFill>
    </fill>
    <fill>
      <patternFill patternType="solid">
        <fgColor theme="0"/>
        <bgColor indexed="64"/>
      </patternFill>
    </fill>
    <fill>
      <patternFill patternType="solid">
        <fgColor rgb="FFDEEAF6"/>
        <bgColor indexed="64"/>
      </patternFill>
    </fill>
    <fill>
      <patternFill patternType="solid">
        <fgColor rgb="FFFFFFFF"/>
        <bgColor indexed="64"/>
      </patternFill>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style="thick">
        <color auto="1"/>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right/>
      <top style="thick">
        <color auto="1"/>
      </top>
      <bottom/>
      <diagonal/>
    </border>
    <border>
      <left style="thick">
        <color auto="1"/>
      </left>
      <right style="thin">
        <color auto="1"/>
      </right>
      <top/>
      <bottom/>
      <diagonal/>
    </border>
    <border>
      <left style="thick">
        <color auto="1"/>
      </left>
      <right style="thin">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style="thick">
        <color auto="1"/>
      </left>
      <right style="thin">
        <color auto="1"/>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thick">
        <color auto="1"/>
      </top>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ck">
        <color auto="1"/>
      </top>
      <bottom style="thick">
        <color auto="1"/>
      </bottom>
      <diagonal/>
    </border>
    <border>
      <left/>
      <right style="double">
        <color auto="1"/>
      </right>
      <top/>
      <bottom/>
      <diagonal/>
    </border>
    <border>
      <left style="medium">
        <color indexed="64"/>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auto="1"/>
      </right>
      <top style="medium">
        <color indexed="64"/>
      </top>
      <bottom style="medium">
        <color indexed="64"/>
      </bottom>
      <diagonal/>
    </border>
    <border>
      <left style="double">
        <color auto="1"/>
      </left>
      <right/>
      <top style="double">
        <color auto="1"/>
      </top>
      <bottom/>
      <diagonal/>
    </border>
    <border>
      <left style="double">
        <color auto="1"/>
      </left>
      <right/>
      <top/>
      <bottom/>
      <diagonal/>
    </border>
    <border>
      <left style="medium">
        <color auto="1"/>
      </left>
      <right/>
      <top style="medium">
        <color auto="1"/>
      </top>
      <bottom/>
      <diagonal/>
    </border>
    <border>
      <left/>
      <right style="double">
        <color auto="1"/>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right style="medium">
        <color auto="1"/>
      </right>
      <top style="double">
        <color auto="1"/>
      </top>
      <bottom/>
      <diagonal/>
    </border>
    <border>
      <left style="medium">
        <color auto="1"/>
      </left>
      <right/>
      <top/>
      <bottom style="medium">
        <color auto="1"/>
      </bottom>
      <diagonal/>
    </border>
    <border>
      <left/>
      <right style="double">
        <color auto="1"/>
      </right>
      <top/>
      <bottom style="medium">
        <color auto="1"/>
      </bottom>
      <diagonal/>
    </border>
    <border>
      <left/>
      <right/>
      <top style="medium">
        <color indexed="64"/>
      </top>
      <bottom style="thick">
        <color auto="1"/>
      </bottom>
      <diagonal/>
    </border>
    <border>
      <left style="medium">
        <color rgb="FF263287"/>
      </left>
      <right/>
      <top style="medium">
        <color rgb="FF263287"/>
      </top>
      <bottom/>
      <diagonal/>
    </border>
    <border>
      <left/>
      <right style="medium">
        <color rgb="FF263287"/>
      </right>
      <top style="medium">
        <color rgb="FF263287"/>
      </top>
      <bottom/>
      <diagonal/>
    </border>
    <border>
      <left style="medium">
        <color rgb="FF263287"/>
      </left>
      <right style="medium">
        <color rgb="FF263287"/>
      </right>
      <top style="medium">
        <color rgb="FF263287"/>
      </top>
      <bottom/>
      <diagonal/>
    </border>
    <border>
      <left style="medium">
        <color rgb="FF263287"/>
      </left>
      <right/>
      <top/>
      <bottom style="medium">
        <color rgb="FF263287"/>
      </bottom>
      <diagonal/>
    </border>
    <border>
      <left/>
      <right style="medium">
        <color rgb="FF263287"/>
      </right>
      <top/>
      <bottom style="medium">
        <color rgb="FF263287"/>
      </bottom>
      <diagonal/>
    </border>
    <border>
      <left style="medium">
        <color rgb="FF263287"/>
      </left>
      <right style="medium">
        <color rgb="FF263287"/>
      </right>
      <top/>
      <bottom style="medium">
        <color rgb="FF263287"/>
      </bottom>
      <diagonal/>
    </border>
    <border>
      <left style="medium">
        <color rgb="FF263287"/>
      </left>
      <right style="medium">
        <color rgb="FF263287"/>
      </right>
      <top/>
      <bottom/>
      <diagonal/>
    </border>
    <border>
      <left style="medium">
        <color rgb="FF263287"/>
      </left>
      <right style="medium">
        <color rgb="FF263287"/>
      </right>
      <top style="medium">
        <color rgb="FF263287"/>
      </top>
      <bottom style="medium">
        <color rgb="FF263287"/>
      </bottom>
      <diagonal/>
    </border>
  </borders>
  <cellStyleXfs count="3">
    <xf numFmtId="0" fontId="0" fillId="0" borderId="0"/>
    <xf numFmtId="0" fontId="4" fillId="12" borderId="0" applyNumberFormat="0" applyBorder="0" applyAlignment="0" applyProtection="0"/>
    <xf numFmtId="0" fontId="15" fillId="0" borderId="0" applyNumberFormat="0" applyFill="0" applyBorder="0" applyAlignment="0" applyProtection="0"/>
  </cellStyleXfs>
  <cellXfs count="222">
    <xf numFmtId="0" fontId="0" fillId="0" borderId="0" xfId="0"/>
    <xf numFmtId="0" fontId="1" fillId="0" borderId="0" xfId="0" applyFont="1"/>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13" borderId="0" xfId="0" applyFill="1"/>
    <xf numFmtId="1" fontId="0" fillId="13" borderId="0" xfId="0" applyNumberFormat="1" applyFill="1"/>
    <xf numFmtId="0" fontId="1" fillId="13" borderId="0" xfId="0" applyFont="1" applyFill="1" applyAlignment="1">
      <alignment horizontal="center"/>
    </xf>
    <xf numFmtId="0" fontId="0" fillId="13" borderId="0" xfId="0" applyFill="1" applyAlignment="1">
      <alignment vertical="top"/>
    </xf>
    <xf numFmtId="0" fontId="0" fillId="13" borderId="0" xfId="0" applyFill="1" applyAlignment="1">
      <alignment vertical="top" wrapText="1"/>
    </xf>
    <xf numFmtId="0" fontId="1" fillId="13" borderId="0" xfId="0" applyFont="1" applyFill="1" applyAlignment="1">
      <alignment vertical="top"/>
    </xf>
    <xf numFmtId="0" fontId="6" fillId="0" borderId="18" xfId="0" applyFont="1" applyBorder="1" applyAlignment="1">
      <alignment vertical="center" wrapText="1"/>
    </xf>
    <xf numFmtId="0" fontId="7" fillId="0" borderId="18" xfId="0" applyFont="1" applyBorder="1"/>
    <xf numFmtId="0" fontId="6" fillId="13" borderId="0" xfId="0" applyFont="1" applyFill="1" applyAlignment="1">
      <alignment vertical="center" wrapText="1"/>
    </xf>
    <xf numFmtId="2" fontId="0" fillId="13" borderId="0" xfId="0" applyNumberFormat="1" applyFill="1"/>
    <xf numFmtId="0" fontId="6" fillId="13" borderId="17" xfId="0" applyFont="1" applyFill="1" applyBorder="1" applyAlignment="1">
      <alignment vertical="center" wrapText="1"/>
    </xf>
    <xf numFmtId="2" fontId="0" fillId="13" borderId="17" xfId="0" applyNumberFormat="1" applyFill="1" applyBorder="1"/>
    <xf numFmtId="1" fontId="0" fillId="13" borderId="17" xfId="0" applyNumberFormat="1" applyFill="1" applyBorder="1"/>
    <xf numFmtId="0" fontId="6" fillId="13" borderId="24" xfId="0" applyFont="1" applyFill="1" applyBorder="1" applyAlignment="1">
      <alignment vertical="center"/>
    </xf>
    <xf numFmtId="0" fontId="9" fillId="13" borderId="26" xfId="0" applyFont="1" applyFill="1" applyBorder="1" applyAlignment="1">
      <alignment vertical="center"/>
    </xf>
    <xf numFmtId="0" fontId="6" fillId="0" borderId="18" xfId="0" applyFont="1" applyBorder="1" applyAlignment="1">
      <alignment wrapText="1"/>
    </xf>
    <xf numFmtId="0" fontId="3" fillId="13" borderId="4" xfId="0" applyFont="1" applyFill="1" applyBorder="1"/>
    <xf numFmtId="1" fontId="3" fillId="13" borderId="0" xfId="0" applyNumberFormat="1" applyFont="1" applyFill="1" applyAlignment="1">
      <alignment horizontal="right"/>
    </xf>
    <xf numFmtId="0" fontId="3" fillId="13" borderId="0" xfId="0" applyFont="1" applyFill="1"/>
    <xf numFmtId="0" fontId="5" fillId="13" borderId="0" xfId="0" applyFont="1" applyFill="1" applyAlignment="1">
      <alignment vertical="center"/>
    </xf>
    <xf numFmtId="0" fontId="11" fillId="13" borderId="0" xfId="0" applyFont="1" applyFill="1" applyAlignment="1">
      <alignment vertical="center"/>
    </xf>
    <xf numFmtId="10" fontId="0" fillId="13" borderId="0" xfId="0" applyNumberFormat="1" applyFill="1"/>
    <xf numFmtId="9" fontId="0" fillId="13" borderId="0" xfId="0" applyNumberFormat="1" applyFill="1"/>
    <xf numFmtId="0" fontId="1" fillId="13" borderId="0" xfId="0" applyFont="1" applyFill="1"/>
    <xf numFmtId="0" fontId="10" fillId="13" borderId="0" xfId="0" applyFont="1" applyFill="1"/>
    <xf numFmtId="0" fontId="12" fillId="13" borderId="0" xfId="0" applyFont="1" applyFill="1"/>
    <xf numFmtId="1" fontId="0" fillId="13" borderId="0" xfId="0" applyNumberFormat="1" applyFill="1" applyAlignment="1">
      <alignment horizontal="right"/>
    </xf>
    <xf numFmtId="0" fontId="0" fillId="13" borderId="34" xfId="0" applyFill="1" applyBorder="1"/>
    <xf numFmtId="0" fontId="1" fillId="13" borderId="11" xfId="0" applyFont="1" applyFill="1" applyBorder="1"/>
    <xf numFmtId="0" fontId="0" fillId="13" borderId="11" xfId="0" applyFill="1" applyBorder="1"/>
    <xf numFmtId="0" fontId="1" fillId="13" borderId="41" xfId="0" applyFont="1" applyFill="1" applyBorder="1"/>
    <xf numFmtId="0" fontId="0" fillId="13" borderId="41" xfId="0" applyFill="1" applyBorder="1"/>
    <xf numFmtId="0" fontId="0" fillId="13" borderId="42" xfId="0" applyFill="1" applyBorder="1"/>
    <xf numFmtId="0" fontId="1" fillId="13" borderId="42" xfId="0" applyFont="1" applyFill="1" applyBorder="1"/>
    <xf numFmtId="2" fontId="0" fillId="13" borderId="42" xfId="0" applyNumberFormat="1" applyFill="1" applyBorder="1"/>
    <xf numFmtId="0" fontId="0" fillId="13" borderId="43" xfId="0" applyFill="1" applyBorder="1"/>
    <xf numFmtId="0" fontId="0" fillId="13" borderId="44" xfId="0" applyFill="1" applyBorder="1"/>
    <xf numFmtId="0" fontId="0" fillId="13" borderId="54" xfId="0" applyFill="1" applyBorder="1"/>
    <xf numFmtId="0" fontId="0" fillId="13" borderId="55" xfId="0" applyFill="1" applyBorder="1"/>
    <xf numFmtId="0" fontId="0" fillId="13" borderId="56" xfId="0" applyFill="1" applyBorder="1"/>
    <xf numFmtId="0" fontId="14" fillId="13" borderId="12" xfId="0" applyFont="1" applyFill="1" applyBorder="1"/>
    <xf numFmtId="0" fontId="14" fillId="13" borderId="57" xfId="0" applyFont="1" applyFill="1" applyBorder="1"/>
    <xf numFmtId="0" fontId="0" fillId="13" borderId="12" xfId="0" applyFill="1" applyBorder="1"/>
    <xf numFmtId="0" fontId="0" fillId="13" borderId="58" xfId="0" applyFill="1" applyBorder="1"/>
    <xf numFmtId="0" fontId="1" fillId="13" borderId="5" xfId="0" applyFont="1" applyFill="1" applyBorder="1"/>
    <xf numFmtId="0" fontId="0" fillId="13" borderId="5" xfId="0" applyFill="1" applyBorder="1"/>
    <xf numFmtId="0" fontId="0" fillId="13" borderId="59" xfId="0" applyFill="1" applyBorder="1"/>
    <xf numFmtId="0" fontId="0" fillId="13" borderId="60" xfId="0" applyFill="1" applyBorder="1"/>
    <xf numFmtId="0" fontId="0" fillId="13" borderId="61" xfId="0" applyFill="1" applyBorder="1"/>
    <xf numFmtId="0" fontId="0" fillId="13" borderId="6" xfId="0" applyFill="1" applyBorder="1"/>
    <xf numFmtId="0" fontId="0" fillId="13" borderId="62" xfId="0" applyFill="1" applyBorder="1"/>
    <xf numFmtId="0" fontId="0" fillId="13" borderId="7" xfId="0" applyFill="1" applyBorder="1"/>
    <xf numFmtId="0" fontId="1" fillId="13" borderId="11" xfId="0" applyFont="1" applyFill="1" applyBorder="1" applyAlignment="1">
      <alignment wrapText="1"/>
    </xf>
    <xf numFmtId="0" fontId="1" fillId="13" borderId="61" xfId="0" applyFont="1" applyFill="1" applyBorder="1"/>
    <xf numFmtId="0" fontId="0" fillId="13" borderId="0" xfId="0" applyFill="1" applyAlignment="1">
      <alignment horizontal="center" vertical="top"/>
    </xf>
    <xf numFmtId="0" fontId="16" fillId="14" borderId="65" xfId="0" applyFont="1" applyFill="1" applyBorder="1" applyAlignment="1">
      <alignment horizontal="center" wrapText="1"/>
    </xf>
    <xf numFmtId="0" fontId="18" fillId="14" borderId="68" xfId="0" applyFont="1" applyFill="1" applyBorder="1" applyAlignment="1">
      <alignment horizontal="center" vertical="top" wrapText="1"/>
    </xf>
    <xf numFmtId="0" fontId="20" fillId="15" borderId="68" xfId="0" applyFont="1" applyFill="1" applyBorder="1" applyAlignment="1">
      <alignment horizontal="center" vertical="center" wrapText="1"/>
    </xf>
    <xf numFmtId="0" fontId="20" fillId="15" borderId="71" xfId="0" applyFont="1" applyFill="1" applyBorder="1" applyAlignment="1">
      <alignment horizontal="center" vertical="center" wrapText="1"/>
    </xf>
    <xf numFmtId="0" fontId="20" fillId="15" borderId="66" xfId="0" applyFont="1" applyFill="1" applyBorder="1" applyAlignment="1">
      <alignment horizontal="center" vertical="center" wrapText="1"/>
    </xf>
    <xf numFmtId="0" fontId="0" fillId="0" borderId="0" xfId="0" applyAlignment="1">
      <alignment horizontal="center"/>
    </xf>
    <xf numFmtId="0" fontId="0" fillId="13" borderId="0" xfId="0" applyFill="1" applyAlignment="1">
      <alignment horizontal="center"/>
    </xf>
    <xf numFmtId="0" fontId="22" fillId="13" borderId="0" xfId="0" applyFont="1" applyFill="1" applyAlignment="1">
      <alignment vertical="center"/>
    </xf>
    <xf numFmtId="0" fontId="23" fillId="13" borderId="0" xfId="0" applyFont="1" applyFill="1" applyAlignment="1">
      <alignment vertical="center"/>
    </xf>
    <xf numFmtId="0" fontId="0" fillId="13" borderId="0" xfId="0" applyFill="1" applyAlignment="1">
      <alignment horizontal="center" vertical="top" wrapText="1"/>
    </xf>
    <xf numFmtId="0" fontId="0" fillId="0" borderId="0" xfId="0" applyAlignment="1">
      <alignment horizontal="center" vertical="top" wrapText="1"/>
    </xf>
    <xf numFmtId="0" fontId="6" fillId="15" borderId="66" xfId="0" applyFont="1" applyFill="1" applyBorder="1" applyAlignment="1">
      <alignment vertical="center" wrapText="1"/>
    </xf>
    <xf numFmtId="0" fontId="6" fillId="15" borderId="69" xfId="0" applyFont="1" applyFill="1" applyBorder="1" applyAlignment="1">
      <alignment vertical="center" wrapText="1"/>
    </xf>
    <xf numFmtId="0" fontId="7" fillId="0" borderId="19" xfId="0" applyFont="1" applyBorder="1"/>
    <xf numFmtId="0" fontId="30" fillId="5" borderId="20" xfId="0" applyFont="1" applyFill="1" applyBorder="1"/>
    <xf numFmtId="0" fontId="30" fillId="6" borderId="20" xfId="0" applyFont="1" applyFill="1" applyBorder="1"/>
    <xf numFmtId="0" fontId="30" fillId="7" borderId="20" xfId="0" applyFont="1" applyFill="1" applyBorder="1"/>
    <xf numFmtId="0" fontId="30" fillId="8" borderId="20" xfId="0" applyFont="1" applyFill="1" applyBorder="1"/>
    <xf numFmtId="0" fontId="30" fillId="9" borderId="21" xfId="0" applyFont="1" applyFill="1" applyBorder="1"/>
    <xf numFmtId="2" fontId="30" fillId="0" borderId="0" xfId="0" applyNumberFormat="1" applyFont="1" applyAlignment="1">
      <alignment horizontal="right"/>
    </xf>
    <xf numFmtId="2" fontId="30" fillId="0" borderId="0" xfId="0" applyNumberFormat="1" applyFont="1"/>
    <xf numFmtId="2" fontId="30" fillId="0" borderId="22" xfId="0" applyNumberFormat="1" applyFont="1" applyBorder="1" applyAlignment="1">
      <alignment horizontal="right"/>
    </xf>
    <xf numFmtId="2" fontId="30" fillId="0" borderId="3" xfId="0" applyNumberFormat="1" applyFont="1" applyBorder="1" applyAlignment="1">
      <alignment horizontal="right"/>
    </xf>
    <xf numFmtId="2" fontId="30" fillId="0" borderId="3" xfId="0" applyNumberFormat="1" applyFont="1" applyBorder="1"/>
    <xf numFmtId="0" fontId="7" fillId="0" borderId="23" xfId="0" applyFont="1" applyBorder="1"/>
    <xf numFmtId="2" fontId="30" fillId="0" borderId="24" xfId="0" applyNumberFormat="1" applyFont="1" applyBorder="1"/>
    <xf numFmtId="2" fontId="30" fillId="0" borderId="24" xfId="0" applyNumberFormat="1" applyFont="1" applyBorder="1" applyAlignment="1">
      <alignment horizontal="right"/>
    </xf>
    <xf numFmtId="2" fontId="30" fillId="0" borderId="25" xfId="0" applyNumberFormat="1" applyFont="1" applyBorder="1"/>
    <xf numFmtId="1" fontId="31" fillId="0" borderId="0" xfId="0" applyNumberFormat="1" applyFont="1" applyAlignment="1">
      <alignment horizontal="right"/>
    </xf>
    <xf numFmtId="1" fontId="31" fillId="0" borderId="3" xfId="0" applyNumberFormat="1" applyFont="1" applyBorder="1" applyAlignment="1">
      <alignment horizontal="right"/>
    </xf>
    <xf numFmtId="1" fontId="31" fillId="0" borderId="0" xfId="0" applyNumberFormat="1" applyFont="1"/>
    <xf numFmtId="1" fontId="31" fillId="0" borderId="3" xfId="0" applyNumberFormat="1" applyFont="1" applyBorder="1"/>
    <xf numFmtId="0" fontId="31" fillId="0" borderId="0" xfId="0" applyFont="1"/>
    <xf numFmtId="0" fontId="31" fillId="0" borderId="3" xfId="0" applyFont="1" applyBorder="1"/>
    <xf numFmtId="0" fontId="31" fillId="0" borderId="0" xfId="0" applyFont="1" applyAlignment="1">
      <alignment horizontal="right"/>
    </xf>
    <xf numFmtId="0" fontId="33" fillId="13" borderId="0" xfId="0" applyFont="1" applyFill="1"/>
    <xf numFmtId="1" fontId="35" fillId="0" borderId="0" xfId="0" applyNumberFormat="1" applyFont="1" applyAlignment="1">
      <alignment horizontal="right"/>
    </xf>
    <xf numFmtId="1" fontId="29" fillId="16" borderId="0" xfId="0" applyNumberFormat="1" applyFont="1" applyFill="1"/>
    <xf numFmtId="1" fontId="35" fillId="0" borderId="3" xfId="0" applyNumberFormat="1" applyFont="1" applyBorder="1" applyAlignment="1">
      <alignment horizontal="right"/>
    </xf>
    <xf numFmtId="1" fontId="31" fillId="0" borderId="24" xfId="0" applyNumberFormat="1" applyFont="1" applyBorder="1"/>
    <xf numFmtId="1" fontId="35" fillId="0" borderId="24" xfId="0" applyNumberFormat="1" applyFont="1" applyBorder="1" applyAlignment="1">
      <alignment horizontal="right"/>
    </xf>
    <xf numFmtId="1" fontId="31" fillId="0" borderId="25" xfId="0" applyNumberFormat="1" applyFont="1" applyBorder="1"/>
    <xf numFmtId="1" fontId="30" fillId="0" borderId="0" xfId="0" applyNumberFormat="1" applyFont="1" applyAlignment="1">
      <alignment horizontal="left"/>
    </xf>
    <xf numFmtId="1" fontId="30" fillId="0" borderId="3" xfId="0" applyNumberFormat="1" applyFont="1" applyBorder="1" applyAlignment="1">
      <alignment horizontal="right"/>
    </xf>
    <xf numFmtId="0" fontId="30" fillId="2" borderId="27" xfId="0" applyFont="1" applyFill="1" applyBorder="1" applyAlignment="1">
      <alignment horizontal="center"/>
    </xf>
    <xf numFmtId="0" fontId="30" fillId="2" borderId="28" xfId="0" applyFont="1" applyFill="1" applyBorder="1" applyAlignment="1">
      <alignment horizontal="center"/>
    </xf>
    <xf numFmtId="0" fontId="30" fillId="2" borderId="29" xfId="0" applyFont="1" applyFill="1" applyBorder="1" applyAlignment="1">
      <alignment horizontal="center"/>
    </xf>
    <xf numFmtId="1" fontId="29" fillId="16" borderId="16" xfId="0" applyNumberFormat="1" applyFont="1" applyFill="1" applyBorder="1" applyAlignment="1">
      <alignment horizontal="right"/>
    </xf>
    <xf numFmtId="1" fontId="30" fillId="0" borderId="16" xfId="0" applyNumberFormat="1" applyFont="1" applyBorder="1" applyAlignment="1">
      <alignment horizontal="right"/>
    </xf>
    <xf numFmtId="1" fontId="35" fillId="0" borderId="16" xfId="0" applyNumberFormat="1" applyFont="1" applyBorder="1" applyAlignment="1">
      <alignment horizontal="right"/>
    </xf>
    <xf numFmtId="1" fontId="30" fillId="0" borderId="30" xfId="0" applyNumberFormat="1" applyFont="1" applyBorder="1" applyAlignment="1">
      <alignment horizontal="right"/>
    </xf>
    <xf numFmtId="1" fontId="30" fillId="0" borderId="31" xfId="0" applyNumberFormat="1" applyFont="1" applyBorder="1" applyAlignment="1">
      <alignment horizontal="right"/>
    </xf>
    <xf numFmtId="1" fontId="35" fillId="0" borderId="32" xfId="0" applyNumberFormat="1" applyFont="1" applyBorder="1" applyAlignment="1">
      <alignment horizontal="right"/>
    </xf>
    <xf numFmtId="1" fontId="35" fillId="0" borderId="33" xfId="0" applyNumberFormat="1" applyFont="1" applyBorder="1" applyAlignment="1">
      <alignment horizontal="right"/>
    </xf>
    <xf numFmtId="1" fontId="31" fillId="0" borderId="31" xfId="0" applyNumberFormat="1" applyFont="1" applyBorder="1" applyAlignment="1">
      <alignment horizontal="right"/>
    </xf>
    <xf numFmtId="0" fontId="37" fillId="13" borderId="56" xfId="0" applyFont="1" applyFill="1" applyBorder="1"/>
    <xf numFmtId="0" fontId="26" fillId="13" borderId="12" xfId="0" applyFont="1" applyFill="1" applyBorder="1"/>
    <xf numFmtId="0" fontId="26" fillId="13" borderId="11" xfId="0" applyFont="1" applyFill="1" applyBorder="1" applyAlignment="1">
      <alignment horizontal="left" vertical="top" wrapText="1"/>
    </xf>
    <xf numFmtId="0" fontId="25" fillId="13" borderId="11" xfId="0" applyFont="1" applyFill="1" applyBorder="1"/>
    <xf numFmtId="0" fontId="26" fillId="13" borderId="0" xfId="0" applyFont="1" applyFill="1"/>
    <xf numFmtId="0" fontId="26" fillId="13" borderId="11" xfId="0" applyFont="1" applyFill="1" applyBorder="1"/>
    <xf numFmtId="0" fontId="37" fillId="0" borderId="39" xfId="0" applyFont="1" applyBorder="1" applyAlignment="1">
      <alignment horizontal="center" vertical="center"/>
    </xf>
    <xf numFmtId="0" fontId="37" fillId="0" borderId="40" xfId="0" applyFont="1" applyBorder="1" applyAlignment="1">
      <alignment horizontal="center" wrapText="1"/>
    </xf>
    <xf numFmtId="0" fontId="37" fillId="7" borderId="19" xfId="0" applyFont="1" applyFill="1" applyBorder="1" applyAlignment="1">
      <alignment horizontal="center" vertical="center" wrapText="1"/>
    </xf>
    <xf numFmtId="0" fontId="42" fillId="0" borderId="29" xfId="0" applyFont="1" applyBorder="1" applyAlignment="1">
      <alignment horizontal="center" vertical="center"/>
    </xf>
    <xf numFmtId="0" fontId="37" fillId="2" borderId="35" xfId="0" applyFont="1" applyFill="1" applyBorder="1" applyAlignment="1">
      <alignment horizontal="center" vertical="center" wrapText="1"/>
    </xf>
    <xf numFmtId="0" fontId="42" fillId="0" borderId="36" xfId="0" applyFont="1" applyBorder="1" applyAlignment="1">
      <alignment horizontal="center" vertical="center"/>
    </xf>
    <xf numFmtId="0" fontId="37" fillId="6" borderId="35" xfId="0" applyFont="1" applyFill="1" applyBorder="1" applyAlignment="1">
      <alignment horizontal="center" vertical="center" wrapText="1"/>
    </xf>
    <xf numFmtId="0" fontId="37" fillId="11" borderId="35" xfId="0" applyFont="1" applyFill="1" applyBorder="1" applyAlignment="1">
      <alignment horizontal="center" vertical="center" wrapText="1"/>
    </xf>
    <xf numFmtId="0" fontId="37" fillId="10" borderId="35" xfId="0" applyFont="1" applyFill="1" applyBorder="1" applyAlignment="1">
      <alignment horizontal="center" vertical="center" wrapText="1"/>
    </xf>
    <xf numFmtId="1" fontId="37" fillId="4" borderId="37" xfId="0" applyNumberFormat="1" applyFont="1" applyFill="1" applyBorder="1" applyAlignment="1">
      <alignment horizontal="center" vertical="center" wrapText="1"/>
    </xf>
    <xf numFmtId="1" fontId="42" fillId="0" borderId="38" xfId="0" applyNumberFormat="1" applyFont="1" applyBorder="1" applyAlignment="1">
      <alignment horizontal="center" vertical="center"/>
    </xf>
    <xf numFmtId="0" fontId="25" fillId="13" borderId="13" xfId="0" applyFont="1" applyFill="1" applyBorder="1" applyAlignment="1">
      <alignment horizontal="center" vertical="center"/>
    </xf>
    <xf numFmtId="0" fontId="25" fillId="13" borderId="2" xfId="0" applyFont="1" applyFill="1" applyBorder="1" applyAlignment="1">
      <alignment horizontal="center" vertical="center"/>
    </xf>
    <xf numFmtId="0" fontId="26" fillId="13" borderId="8" xfId="0" applyFont="1" applyFill="1" applyBorder="1"/>
    <xf numFmtId="2" fontId="26" fillId="13" borderId="46" xfId="0" applyNumberFormat="1" applyFont="1" applyFill="1" applyBorder="1" applyAlignment="1">
      <alignment horizontal="center"/>
    </xf>
    <xf numFmtId="2" fontId="26" fillId="13" borderId="5" xfId="0" applyNumberFormat="1" applyFont="1" applyFill="1" applyBorder="1" applyAlignment="1">
      <alignment horizontal="center"/>
    </xf>
    <xf numFmtId="0" fontId="26" fillId="13" borderId="9" xfId="0" applyFont="1" applyFill="1" applyBorder="1"/>
    <xf numFmtId="2" fontId="26" fillId="13" borderId="47" xfId="0" applyNumberFormat="1" applyFont="1" applyFill="1" applyBorder="1" applyAlignment="1">
      <alignment horizontal="center"/>
    </xf>
    <xf numFmtId="2" fontId="26" fillId="13" borderId="7" xfId="0" applyNumberFormat="1" applyFont="1" applyFill="1" applyBorder="1" applyAlignment="1">
      <alignment horizontal="center"/>
    </xf>
    <xf numFmtId="0" fontId="25" fillId="13" borderId="9" xfId="0" applyFont="1" applyFill="1" applyBorder="1"/>
    <xf numFmtId="2" fontId="25" fillId="13" borderId="47" xfId="0" applyNumberFormat="1" applyFont="1" applyFill="1" applyBorder="1" applyAlignment="1">
      <alignment horizontal="center"/>
    </xf>
    <xf numFmtId="2" fontId="25" fillId="13" borderId="7" xfId="0" applyNumberFormat="1" applyFont="1" applyFill="1" applyBorder="1" applyAlignment="1">
      <alignment horizontal="center"/>
    </xf>
    <xf numFmtId="0" fontId="25" fillId="13" borderId="1" xfId="0" applyFont="1" applyFill="1" applyBorder="1" applyAlignment="1">
      <alignment horizontal="center" vertical="center"/>
    </xf>
    <xf numFmtId="0" fontId="25" fillId="13" borderId="11" xfId="0" applyFont="1" applyFill="1" applyBorder="1" applyAlignment="1">
      <alignment horizontal="right"/>
    </xf>
    <xf numFmtId="0" fontId="25" fillId="13" borderId="14" xfId="0" applyFont="1" applyFill="1" applyBorder="1" applyAlignment="1">
      <alignment horizontal="center" vertical="center"/>
    </xf>
    <xf numFmtId="0" fontId="25" fillId="13" borderId="15" xfId="0" applyFont="1" applyFill="1" applyBorder="1" applyAlignment="1">
      <alignment horizontal="center" vertical="center"/>
    </xf>
    <xf numFmtId="0" fontId="25" fillId="13" borderId="8" xfId="0" applyFont="1" applyFill="1" applyBorder="1" applyAlignment="1">
      <alignment horizontal="center"/>
    </xf>
    <xf numFmtId="2" fontId="26" fillId="13" borderId="16" xfId="0" applyNumberFormat="1" applyFont="1" applyFill="1" applyBorder="1" applyAlignment="1">
      <alignment horizontal="center"/>
    </xf>
    <xf numFmtId="2" fontId="26" fillId="13" borderId="48" xfId="0" applyNumberFormat="1" applyFont="1" applyFill="1" applyBorder="1" applyAlignment="1">
      <alignment horizontal="center"/>
    </xf>
    <xf numFmtId="0" fontId="25" fillId="13" borderId="9" xfId="0" applyFont="1" applyFill="1" applyBorder="1" applyAlignment="1">
      <alignment horizontal="center"/>
    </xf>
    <xf numFmtId="2" fontId="26" fillId="13" borderId="49" xfId="0" applyNumberFormat="1" applyFont="1" applyFill="1" applyBorder="1" applyAlignment="1">
      <alignment horizontal="center"/>
    </xf>
    <xf numFmtId="2" fontId="26" fillId="13" borderId="50" xfId="0" applyNumberFormat="1" applyFont="1" applyFill="1" applyBorder="1" applyAlignment="1">
      <alignment horizontal="center"/>
    </xf>
    <xf numFmtId="0" fontId="26" fillId="13" borderId="46" xfId="0" applyFont="1" applyFill="1" applyBorder="1" applyAlignment="1">
      <alignment horizontal="center"/>
    </xf>
    <xf numFmtId="0" fontId="26" fillId="13" borderId="16" xfId="0" applyFont="1" applyFill="1" applyBorder="1" applyAlignment="1">
      <alignment horizontal="center"/>
    </xf>
    <xf numFmtId="0" fontId="26" fillId="13" borderId="48" xfId="0" applyFont="1" applyFill="1" applyBorder="1" applyAlignment="1">
      <alignment horizontal="center"/>
    </xf>
    <xf numFmtId="0" fontId="26" fillId="13" borderId="47" xfId="0" applyFont="1" applyFill="1" applyBorder="1" applyAlignment="1">
      <alignment horizontal="center"/>
    </xf>
    <xf numFmtId="0" fontId="26" fillId="13" borderId="49" xfId="0" applyFont="1" applyFill="1" applyBorder="1" applyAlignment="1">
      <alignment horizontal="center"/>
    </xf>
    <xf numFmtId="0" fontId="26" fillId="13" borderId="50" xfId="0" applyFont="1" applyFill="1" applyBorder="1" applyAlignment="1">
      <alignment horizontal="center"/>
    </xf>
    <xf numFmtId="0" fontId="25" fillId="13" borderId="47" xfId="0" applyFont="1" applyFill="1" applyBorder="1" applyAlignment="1">
      <alignment horizontal="center"/>
    </xf>
    <xf numFmtId="0" fontId="25" fillId="13" borderId="49" xfId="0" applyFont="1" applyFill="1" applyBorder="1" applyAlignment="1">
      <alignment horizontal="center"/>
    </xf>
    <xf numFmtId="0" fontId="25" fillId="13" borderId="50" xfId="0" applyFont="1" applyFill="1" applyBorder="1" applyAlignment="1">
      <alignment horizontal="center"/>
    </xf>
    <xf numFmtId="0" fontId="25" fillId="13" borderId="0" xfId="0" applyFont="1" applyFill="1" applyAlignment="1">
      <alignment horizontal="right"/>
    </xf>
    <xf numFmtId="0" fontId="25" fillId="13" borderId="8" xfId="0" applyFont="1" applyFill="1" applyBorder="1"/>
    <xf numFmtId="2" fontId="26" fillId="13" borderId="51" xfId="0" applyNumberFormat="1" applyFont="1" applyFill="1" applyBorder="1" applyAlignment="1">
      <alignment horizontal="center"/>
    </xf>
    <xf numFmtId="0" fontId="25" fillId="13" borderId="9" xfId="0" applyFont="1" applyFill="1" applyBorder="1" applyAlignment="1">
      <alignment vertical="center"/>
    </xf>
    <xf numFmtId="2" fontId="34" fillId="13" borderId="52" xfId="1" applyNumberFormat="1" applyFont="1" applyFill="1" applyBorder="1" applyAlignment="1">
      <alignment horizontal="center" vertical="center"/>
    </xf>
    <xf numFmtId="2" fontId="34" fillId="13" borderId="49" xfId="1" applyNumberFormat="1" applyFont="1" applyFill="1" applyBorder="1" applyAlignment="1">
      <alignment horizontal="center" vertical="center"/>
    </xf>
    <xf numFmtId="2" fontId="26" fillId="13" borderId="50" xfId="0" applyNumberFormat="1" applyFont="1" applyFill="1" applyBorder="1" applyAlignment="1">
      <alignment horizontal="center" vertical="center"/>
    </xf>
    <xf numFmtId="0" fontId="25" fillId="7"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3" borderId="53" xfId="0" applyFont="1" applyFill="1" applyBorder="1" applyAlignment="1">
      <alignment horizontal="center" vertical="center"/>
    </xf>
    <xf numFmtId="0" fontId="26" fillId="13" borderId="0" xfId="0" applyFont="1" applyFill="1" applyAlignment="1">
      <alignment horizontal="left" vertical="top" wrapText="1"/>
    </xf>
    <xf numFmtId="0" fontId="38" fillId="13" borderId="0" xfId="0" applyFont="1" applyFill="1"/>
    <xf numFmtId="0" fontId="26" fillId="13" borderId="61" xfId="0" applyFont="1" applyFill="1" applyBorder="1" applyAlignment="1">
      <alignment horizontal="left" vertical="top" wrapText="1"/>
    </xf>
    <xf numFmtId="0" fontId="26" fillId="13" borderId="6" xfId="0" applyFont="1" applyFill="1" applyBorder="1" applyAlignment="1">
      <alignment horizontal="left" vertical="top" wrapText="1"/>
    </xf>
    <xf numFmtId="0" fontId="26" fillId="13" borderId="11" xfId="0" applyFont="1" applyFill="1" applyBorder="1" applyAlignment="1">
      <alignment horizontal="left" vertical="top" wrapText="1"/>
    </xf>
    <xf numFmtId="0" fontId="26" fillId="13" borderId="0" xfId="0" applyFont="1" applyFill="1" applyAlignment="1">
      <alignment horizontal="left" vertical="top" wrapText="1"/>
    </xf>
    <xf numFmtId="0" fontId="8" fillId="13" borderId="0" xfId="0" applyFont="1" applyFill="1" applyAlignment="1">
      <alignment horizontal="left" vertical="center"/>
    </xf>
    <xf numFmtId="0" fontId="24" fillId="4" borderId="2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1" fillId="13" borderId="0" xfId="0" applyFont="1" applyFill="1" applyAlignment="1">
      <alignment horizontal="center"/>
    </xf>
    <xf numFmtId="0" fontId="31" fillId="0" borderId="66" xfId="0" applyFont="1" applyBorder="1" applyAlignment="1">
      <alignment horizontal="left" vertical="center" wrapText="1"/>
    </xf>
    <xf numFmtId="0" fontId="31" fillId="0" borderId="70" xfId="0" applyFont="1" applyBorder="1" applyAlignment="1">
      <alignment horizontal="left" vertical="center" wrapText="1"/>
    </xf>
    <xf numFmtId="0" fontId="31" fillId="0" borderId="69" xfId="0" applyFont="1" applyBorder="1" applyAlignment="1">
      <alignment horizontal="left" vertical="center" wrapText="1"/>
    </xf>
    <xf numFmtId="0" fontId="6" fillId="15" borderId="66" xfId="0" applyFont="1" applyFill="1" applyBorder="1" applyAlignment="1">
      <alignment horizontal="center" vertical="center" wrapText="1"/>
    </xf>
    <xf numFmtId="0" fontId="6" fillId="15" borderId="70" xfId="0" applyFont="1" applyFill="1" applyBorder="1" applyAlignment="1">
      <alignment horizontal="center" vertical="center" wrapText="1"/>
    </xf>
    <xf numFmtId="0" fontId="6" fillId="15" borderId="69" xfId="0" applyFont="1" applyFill="1" applyBorder="1" applyAlignment="1">
      <alignment horizontal="center" vertical="center" wrapText="1"/>
    </xf>
    <xf numFmtId="0" fontId="20" fillId="15" borderId="66" xfId="0" applyFont="1" applyFill="1" applyBorder="1" applyAlignment="1">
      <alignment horizontal="center" vertical="center" wrapText="1"/>
    </xf>
    <xf numFmtId="0" fontId="20" fillId="15" borderId="69" xfId="0" applyFont="1" applyFill="1" applyBorder="1" applyAlignment="1">
      <alignment horizontal="center" vertical="center" wrapText="1"/>
    </xf>
    <xf numFmtId="0" fontId="20" fillId="15" borderId="70" xfId="0" applyFont="1" applyFill="1" applyBorder="1" applyAlignment="1">
      <alignment horizontal="center" vertical="center" wrapText="1"/>
    </xf>
    <xf numFmtId="0" fontId="6" fillId="15" borderId="66" xfId="0" applyFont="1" applyFill="1" applyBorder="1" applyAlignment="1">
      <alignment vertical="center" wrapText="1"/>
    </xf>
    <xf numFmtId="0" fontId="6" fillId="15" borderId="69" xfId="0" applyFont="1" applyFill="1" applyBorder="1" applyAlignment="1">
      <alignment vertical="center" wrapText="1"/>
    </xf>
    <xf numFmtId="0" fontId="21" fillId="15" borderId="66" xfId="0" applyFont="1" applyFill="1" applyBorder="1" applyAlignment="1">
      <alignment vertical="center" wrapText="1"/>
    </xf>
    <xf numFmtId="0" fontId="21" fillId="15" borderId="70" xfId="0" applyFont="1" applyFill="1" applyBorder="1" applyAlignment="1">
      <alignment vertical="center" wrapText="1"/>
    </xf>
    <xf numFmtId="0" fontId="21" fillId="15" borderId="69" xfId="0" applyFont="1" applyFill="1" applyBorder="1" applyAlignment="1">
      <alignment vertical="center" wrapText="1"/>
    </xf>
    <xf numFmtId="0" fontId="6" fillId="15" borderId="70" xfId="0" applyFont="1" applyFill="1" applyBorder="1" applyAlignment="1">
      <alignment vertical="center" wrapText="1"/>
    </xf>
    <xf numFmtId="0" fontId="16" fillId="14" borderId="64" xfId="0" applyFont="1" applyFill="1" applyBorder="1" applyAlignment="1">
      <alignment horizontal="center" wrapText="1"/>
    </xf>
    <xf numFmtId="0" fontId="16" fillId="14" borderId="65" xfId="0" applyFont="1" applyFill="1" applyBorder="1" applyAlignment="1">
      <alignment horizontal="center" wrapText="1"/>
    </xf>
    <xf numFmtId="0" fontId="16" fillId="14" borderId="66" xfId="0" applyFont="1" applyFill="1" applyBorder="1" applyAlignment="1">
      <alignment horizontal="center" vertical="center" wrapText="1"/>
    </xf>
    <xf numFmtId="0" fontId="16" fillId="14" borderId="69" xfId="0" applyFont="1" applyFill="1" applyBorder="1" applyAlignment="1">
      <alignment horizontal="center" vertical="center" wrapText="1"/>
    </xf>
    <xf numFmtId="0" fontId="17" fillId="14" borderId="67" xfId="0" applyFont="1" applyFill="1" applyBorder="1" applyAlignment="1">
      <alignment horizontal="center" vertical="center" wrapText="1"/>
    </xf>
    <xf numFmtId="0" fontId="17" fillId="14" borderId="68" xfId="0" applyFont="1" applyFill="1" applyBorder="1" applyAlignment="1">
      <alignment horizontal="center" vertical="center" wrapText="1"/>
    </xf>
    <xf numFmtId="0" fontId="19" fillId="15" borderId="66" xfId="0" applyFont="1" applyFill="1" applyBorder="1" applyAlignment="1">
      <alignment vertical="center" wrapText="1"/>
    </xf>
    <xf numFmtId="0" fontId="19" fillId="15" borderId="69" xfId="0" applyFont="1" applyFill="1" applyBorder="1" applyAlignment="1">
      <alignment vertical="center" wrapText="1"/>
    </xf>
    <xf numFmtId="0" fontId="9" fillId="15" borderId="66" xfId="0" applyFont="1" applyFill="1" applyBorder="1" applyAlignment="1">
      <alignment horizontal="left" vertical="center" wrapText="1"/>
    </xf>
    <xf numFmtId="0" fontId="9" fillId="15" borderId="69" xfId="0" applyFont="1" applyFill="1" applyBorder="1" applyAlignment="1">
      <alignment horizontal="left" vertical="center" wrapText="1"/>
    </xf>
    <xf numFmtId="0" fontId="37" fillId="4" borderId="63" xfId="0" applyFont="1" applyFill="1" applyBorder="1" applyAlignment="1">
      <alignment horizontal="center" vertical="center" wrapText="1"/>
    </xf>
    <xf numFmtId="0" fontId="40" fillId="13" borderId="17" xfId="2" applyFont="1" applyFill="1" applyBorder="1" applyAlignment="1">
      <alignment horizontal="left" vertical="top" wrapText="1"/>
    </xf>
    <xf numFmtId="0" fontId="31" fillId="13" borderId="0" xfId="0" applyFont="1" applyFill="1" applyAlignment="1">
      <alignment horizontal="left" vertical="top" wrapText="1"/>
    </xf>
    <xf numFmtId="0" fontId="39" fillId="4" borderId="4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40" fillId="13" borderId="12" xfId="2" applyFont="1" applyFill="1" applyBorder="1" applyAlignment="1">
      <alignment horizontal="left" vertical="center" wrapText="1"/>
    </xf>
    <xf numFmtId="0" fontId="39" fillId="4" borderId="12" xfId="0" applyFont="1" applyFill="1" applyBorder="1" applyAlignment="1">
      <alignment horizontal="center" vertical="center"/>
    </xf>
    <xf numFmtId="0" fontId="40" fillId="13" borderId="0" xfId="2" applyFont="1" applyFill="1" applyBorder="1" applyAlignment="1">
      <alignment horizontal="left" vertical="center" wrapText="1"/>
    </xf>
    <xf numFmtId="0" fontId="40" fillId="13" borderId="41" xfId="2" applyFont="1" applyFill="1" applyBorder="1" applyAlignment="1">
      <alignment horizontal="left" vertical="center" wrapText="1"/>
    </xf>
    <xf numFmtId="0" fontId="39" fillId="4" borderId="10" xfId="0" applyFont="1" applyFill="1" applyBorder="1" applyAlignment="1">
      <alignment horizontal="center" vertical="center" wrapText="1"/>
    </xf>
  </cellXfs>
  <cellStyles count="3">
    <cellStyle name="Bad" xfId="1" builtinId="27"/>
    <cellStyle name="Hyperlink" xfId="2" builtinId="8"/>
    <cellStyle name="Normal" xfId="0" builtinId="0"/>
  </cellStyles>
  <dxfs count="0"/>
  <tableStyles count="0" defaultTableStyle="TableStyleMedium2" defaultPivotStyle="PivotStyleLight16"/>
  <colors>
    <mruColors>
      <color rgb="FFFAB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17</xdr:col>
      <xdr:colOff>142876</xdr:colOff>
      <xdr:row>23</xdr:row>
      <xdr:rowOff>41751</xdr:rowOff>
    </xdr:from>
    <xdr:ext cx="5564504" cy="3326289"/>
    <xdr:sp macro="" textlink="">
      <xdr:nvSpPr>
        <xdr:cNvPr id="4" name="TextBox 3">
          <a:extLst>
            <a:ext uri="{FF2B5EF4-FFF2-40B4-BE49-F238E27FC236}">
              <a16:creationId xmlns:a16="http://schemas.microsoft.com/office/drawing/2014/main" id="{7A07CB30-3860-2254-2E8D-CC31CD573274}"/>
            </a:ext>
          </a:extLst>
        </xdr:cNvPr>
        <xdr:cNvSpPr txBox="1"/>
      </xdr:nvSpPr>
      <xdr:spPr>
        <a:xfrm>
          <a:off x="16350616" y="5322411"/>
          <a:ext cx="5564504" cy="3326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Bef>
              <a:spcPts val="600"/>
            </a:spcBef>
            <a:spcAft>
              <a:spcPts val="600"/>
            </a:spcAft>
          </a:pPr>
          <a:r>
            <a:rPr lang="en-AU" sz="1400">
              <a:solidFill>
                <a:schemeClr val="tx1"/>
              </a:solidFill>
              <a:effectLst/>
              <a:latin typeface="Arial" panose="020B0604020202020204" pitchFamily="34" charset="0"/>
              <a:ea typeface="+mn-ea"/>
              <a:cs typeface="Arial" panose="020B0604020202020204" pitchFamily="34" charset="0"/>
            </a:rPr>
            <a:t>The TGA has calculated the sunscreen exposure for each ASEM scenarios, and combined the weekday and weekend scenarios to provide a yearly realistic exposure:</a:t>
          </a:r>
        </a:p>
        <a:p>
          <a:pPr marL="285750" lvl="0" indent="-285750">
            <a:spcBef>
              <a:spcPts val="0"/>
            </a:spcBef>
            <a:spcAft>
              <a:spcPts val="0"/>
            </a:spcAft>
            <a:buFont typeface="Arial" panose="020B0604020202020204" pitchFamily="34" charset="0"/>
            <a:buChar char="•"/>
          </a:pPr>
          <a:r>
            <a:rPr lang="en-AU" sz="1400">
              <a:solidFill>
                <a:schemeClr val="tx1"/>
              </a:solidFill>
              <a:effectLst/>
              <a:latin typeface="Arial" panose="020B0604020202020204" pitchFamily="34" charset="0"/>
              <a:ea typeface="+mn-ea"/>
              <a:cs typeface="Arial" panose="020B0604020202020204" pitchFamily="34" charset="0"/>
            </a:rPr>
            <a:t>For adults, a combination of Scenarios 4 and 6.</a:t>
          </a:r>
        </a:p>
        <a:p>
          <a:pPr marL="285750" lvl="0" indent="-285750">
            <a:spcBef>
              <a:spcPts val="0"/>
            </a:spcBef>
            <a:spcAft>
              <a:spcPts val="0"/>
            </a:spcAft>
            <a:buFont typeface="Arial" panose="020B0604020202020204" pitchFamily="34" charset="0"/>
            <a:buChar char="•"/>
          </a:pPr>
          <a:r>
            <a:rPr lang="en-AU" sz="1400">
              <a:solidFill>
                <a:schemeClr val="tx1"/>
              </a:solidFill>
              <a:effectLst/>
              <a:latin typeface="Arial" panose="020B0604020202020204" pitchFamily="34" charset="0"/>
              <a:ea typeface="+mn-ea"/>
              <a:cs typeface="Arial" panose="020B0604020202020204" pitchFamily="34" charset="0"/>
            </a:rPr>
            <a:t>For secondary school children, a combination of Scenarios 3 and 6.</a:t>
          </a:r>
        </a:p>
        <a:p>
          <a:pPr marL="285750" lvl="0" indent="-285750">
            <a:spcBef>
              <a:spcPts val="0"/>
            </a:spcBef>
            <a:spcAft>
              <a:spcPts val="0"/>
            </a:spcAft>
            <a:buFont typeface="Arial" panose="020B0604020202020204" pitchFamily="34" charset="0"/>
            <a:buChar char="•"/>
          </a:pPr>
          <a:r>
            <a:rPr lang="en-AU" sz="1400">
              <a:solidFill>
                <a:schemeClr val="tx1"/>
              </a:solidFill>
              <a:effectLst/>
              <a:latin typeface="Arial" panose="020B0604020202020204" pitchFamily="34" charset="0"/>
              <a:ea typeface="+mn-ea"/>
              <a:cs typeface="Arial" panose="020B0604020202020204" pitchFamily="34" charset="0"/>
            </a:rPr>
            <a:t>For other children, including toddlers, pre-school, and primary school children, a combination of Scenarios 3 and 5.</a:t>
          </a:r>
        </a:p>
        <a:p>
          <a:pPr>
            <a:spcBef>
              <a:spcPts val="600"/>
            </a:spcBef>
            <a:spcAft>
              <a:spcPts val="600"/>
            </a:spcAft>
          </a:pPr>
          <a:r>
            <a:rPr lang="en-AU" sz="1400">
              <a:solidFill>
                <a:schemeClr val="tx1"/>
              </a:solidFill>
              <a:effectLst/>
              <a:latin typeface="Arial" panose="020B0604020202020204" pitchFamily="34" charset="0"/>
              <a:ea typeface="+mn-ea"/>
              <a:cs typeface="Arial" panose="020B0604020202020204" pitchFamily="34" charset="0"/>
            </a:rPr>
            <a:t>To derive the estimated daily sunscreen exposure,</a:t>
          </a:r>
          <a:r>
            <a:rPr lang="en-AU" sz="1400" baseline="0">
              <a:solidFill>
                <a:schemeClr val="tx1"/>
              </a:solidFill>
              <a:effectLst/>
              <a:latin typeface="Arial" panose="020B0604020202020204" pitchFamily="34" charset="0"/>
              <a:ea typeface="+mn-ea"/>
              <a:cs typeface="Arial" panose="020B0604020202020204" pitchFamily="34" charset="0"/>
            </a:rPr>
            <a:t> </a:t>
          </a:r>
          <a:r>
            <a:rPr lang="en-AU" sz="1400">
              <a:solidFill>
                <a:schemeClr val="tx1"/>
              </a:solidFill>
              <a:effectLst/>
              <a:latin typeface="Arial" panose="020B0604020202020204" pitchFamily="34" charset="0"/>
              <a:ea typeface="+mn-ea"/>
              <a:cs typeface="Arial" panose="020B0604020202020204" pitchFamily="34" charset="0"/>
            </a:rPr>
            <a:t>Scenarios 3 and 5 for toddlers aged 1 to 2 years old provided the highest estimated daily sunscreen exposure. Therfore the can</a:t>
          </a:r>
          <a:r>
            <a:rPr lang="en-AU" sz="1400" baseline="0">
              <a:solidFill>
                <a:schemeClr val="tx1"/>
              </a:solidFill>
              <a:effectLst/>
              <a:latin typeface="Arial" panose="020B0604020202020204" pitchFamily="34" charset="0"/>
              <a:ea typeface="+mn-ea"/>
              <a:cs typeface="Arial" panose="020B0604020202020204" pitchFamily="34" charset="0"/>
            </a:rPr>
            <a:t> be caculated as below:</a:t>
          </a:r>
        </a:p>
        <a:p>
          <a:pPr marL="285750" indent="-285750">
            <a:buFont typeface="Arial" panose="020B0604020202020204" pitchFamily="34" charset="0"/>
            <a:buChar char="•"/>
          </a:pPr>
          <a:r>
            <a:rPr lang="en-AU" sz="1400">
              <a:solidFill>
                <a:schemeClr val="tx1"/>
              </a:solidFill>
              <a:effectLst/>
              <a:latin typeface="Arial" panose="020B0604020202020204" pitchFamily="34" charset="0"/>
              <a:ea typeface="+mn-ea"/>
              <a:cs typeface="Arial" panose="020B0604020202020204" pitchFamily="34" charset="0"/>
            </a:rPr>
            <a:t>ASEM (method 1) Scenario 3 + Scenario 5 = 607 + 66 =</a:t>
          </a:r>
          <a:r>
            <a:rPr lang="en-AU" sz="1400" baseline="0">
              <a:solidFill>
                <a:schemeClr val="tx1"/>
              </a:solidFill>
              <a:effectLst/>
              <a:latin typeface="Arial" panose="020B0604020202020204" pitchFamily="34" charset="0"/>
              <a:ea typeface="+mn-ea"/>
              <a:cs typeface="Arial" panose="020B0604020202020204" pitchFamily="34" charset="0"/>
            </a:rPr>
            <a:t> </a:t>
          </a:r>
          <a:br>
            <a:rPr lang="en-AU" sz="1400" baseline="0">
              <a:solidFill>
                <a:schemeClr val="tx1"/>
              </a:solidFill>
              <a:effectLst/>
              <a:latin typeface="Arial" panose="020B0604020202020204" pitchFamily="34" charset="0"/>
              <a:ea typeface="+mn-ea"/>
              <a:cs typeface="Arial" panose="020B0604020202020204" pitchFamily="34" charset="0"/>
            </a:rPr>
          </a:br>
          <a:r>
            <a:rPr lang="en-AU" sz="1400" b="1" u="none">
              <a:solidFill>
                <a:schemeClr val="tx1"/>
              </a:solidFill>
              <a:effectLst/>
              <a:latin typeface="Arial" panose="020B0604020202020204" pitchFamily="34" charset="0"/>
              <a:ea typeface="+mn-ea"/>
              <a:cs typeface="Arial" panose="020B0604020202020204" pitchFamily="34" charset="0"/>
            </a:rPr>
            <a:t>673 mg/kg bw/day</a:t>
          </a:r>
          <a:r>
            <a:rPr lang="en-AU" sz="1400" u="none">
              <a:solidFill>
                <a:schemeClr val="tx1"/>
              </a:solidFill>
              <a:effectLst/>
              <a:latin typeface="Arial" panose="020B0604020202020204" pitchFamily="34" charset="0"/>
              <a:ea typeface="+mn-ea"/>
              <a:cs typeface="Arial" panose="020B0604020202020204" pitchFamily="34" charset="0"/>
            </a:rPr>
            <a:t> </a:t>
          </a:r>
        </a:p>
        <a:p>
          <a:pPr marL="285750" indent="-285750">
            <a:buFont typeface="Arial" panose="020B0604020202020204" pitchFamily="34" charset="0"/>
            <a:buChar char="•"/>
          </a:pPr>
          <a:r>
            <a:rPr lang="en-AU" sz="1400" u="none">
              <a:solidFill>
                <a:schemeClr val="tx1"/>
              </a:solidFill>
              <a:effectLst/>
              <a:latin typeface="Arial" panose="020B0604020202020204" pitchFamily="34" charset="0"/>
              <a:ea typeface="+mn-ea"/>
              <a:cs typeface="Arial" panose="020B0604020202020204" pitchFamily="34" charset="0"/>
            </a:rPr>
            <a:t>ASEM (method 2) Scenario 3 + Scenarios 5 = 303 + 33 = </a:t>
          </a:r>
          <a:br>
            <a:rPr lang="en-AU" sz="1400" u="none">
              <a:solidFill>
                <a:schemeClr val="tx1"/>
              </a:solidFill>
              <a:effectLst/>
              <a:latin typeface="Arial" panose="020B0604020202020204" pitchFamily="34" charset="0"/>
              <a:ea typeface="+mn-ea"/>
              <a:cs typeface="Arial" panose="020B0604020202020204" pitchFamily="34" charset="0"/>
            </a:rPr>
          </a:br>
          <a:r>
            <a:rPr lang="en-AU" sz="1400" b="1" u="none">
              <a:solidFill>
                <a:schemeClr val="tx1"/>
              </a:solidFill>
              <a:effectLst/>
              <a:latin typeface="Arial" panose="020B0604020202020204" pitchFamily="34" charset="0"/>
              <a:ea typeface="+mn-ea"/>
              <a:cs typeface="Arial" panose="020B0604020202020204" pitchFamily="34" charset="0"/>
            </a:rPr>
            <a:t>336 cm</a:t>
          </a:r>
          <a:r>
            <a:rPr lang="en-AU" sz="1400" b="1" u="none" baseline="30000">
              <a:solidFill>
                <a:schemeClr val="tx1"/>
              </a:solidFill>
              <a:effectLst/>
              <a:latin typeface="Arial" panose="020B0604020202020204" pitchFamily="34" charset="0"/>
              <a:ea typeface="+mn-ea"/>
              <a:cs typeface="Arial" panose="020B0604020202020204" pitchFamily="34" charset="0"/>
            </a:rPr>
            <a:t>2</a:t>
          </a:r>
          <a:r>
            <a:rPr lang="en-AU" sz="1400" b="1" u="none">
              <a:solidFill>
                <a:schemeClr val="tx1"/>
              </a:solidFill>
              <a:effectLst/>
              <a:latin typeface="Arial" panose="020B0604020202020204" pitchFamily="34" charset="0"/>
              <a:ea typeface="+mn-ea"/>
              <a:cs typeface="Arial" panose="020B0604020202020204" pitchFamily="34" charset="0"/>
            </a:rPr>
            <a:t>/kg bw/day</a:t>
          </a:r>
          <a:r>
            <a:rPr lang="en-AU" sz="1400" u="none">
              <a:solidFill>
                <a:schemeClr val="tx1"/>
              </a:solidFill>
              <a:effectLst/>
              <a:latin typeface="Arial" panose="020B0604020202020204" pitchFamily="34" charset="0"/>
              <a:ea typeface="+mn-ea"/>
              <a:cs typeface="Arial" panose="020B0604020202020204" pitchFamily="34" charset="0"/>
            </a:rPr>
            <a:t> </a:t>
          </a:r>
        </a:p>
      </xdr:txBody>
    </xdr:sp>
    <xdr:clientData/>
  </xdr:oneCellAnchor>
  <xdr:oneCellAnchor>
    <xdr:from>
      <xdr:col>17</xdr:col>
      <xdr:colOff>9525</xdr:colOff>
      <xdr:row>18</xdr:row>
      <xdr:rowOff>117951</xdr:rowOff>
    </xdr:from>
    <xdr:ext cx="4743450" cy="51988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A3815065-AB7D-4F56-949B-58B3995A10C4}"/>
                </a:ext>
              </a:extLst>
            </xdr:cNvPr>
            <xdr:cNvSpPr txBox="1"/>
          </xdr:nvSpPr>
          <xdr:spPr>
            <a:xfrm>
              <a:off x="15630525" y="4575651"/>
              <a:ext cx="4743450" cy="519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AU" sz="1600" b="0" i="1">
                            <a:solidFill>
                              <a:schemeClr val="tx1"/>
                            </a:solidFill>
                            <a:effectLst/>
                            <a:latin typeface="Cambria Math" panose="02040503050406030204" pitchFamily="18" charset="0"/>
                            <a:ea typeface="+mn-ea"/>
                            <a:cs typeface="+mn-cs"/>
                          </a:rPr>
                        </m:ctrlPr>
                      </m:sSubPr>
                      <m:e>
                        <m:r>
                          <a:rPr lang="en-AU" sz="1600" b="0" i="1">
                            <a:solidFill>
                              <a:schemeClr val="tx1"/>
                            </a:solidFill>
                            <a:effectLst/>
                            <a:latin typeface="Cambria Math" panose="02040503050406030204" pitchFamily="18" charset="0"/>
                            <a:ea typeface="+mn-ea"/>
                            <a:cs typeface="+mn-cs"/>
                          </a:rPr>
                          <m:t>𝐴𝑆𝐸𝑀</m:t>
                        </m:r>
                      </m:e>
                      <m:sub>
                        <m:r>
                          <a:rPr lang="en-AU" sz="1600" b="0" i="1">
                            <a:solidFill>
                              <a:schemeClr val="tx1"/>
                            </a:solidFill>
                            <a:effectLst/>
                            <a:latin typeface="Cambria Math" panose="02040503050406030204" pitchFamily="18" charset="0"/>
                            <a:ea typeface="+mn-ea"/>
                            <a:cs typeface="+mn-cs"/>
                          </a:rPr>
                          <m:t>h𝑖𝑔h𝑒𝑠𝑡</m:t>
                        </m:r>
                        <m:r>
                          <a:rPr lang="en-AU" sz="1600" b="0" i="1">
                            <a:solidFill>
                              <a:schemeClr val="tx1"/>
                            </a:solidFill>
                            <a:effectLst/>
                            <a:latin typeface="Cambria Math" panose="02040503050406030204" pitchFamily="18" charset="0"/>
                            <a:ea typeface="+mn-ea"/>
                            <a:cs typeface="+mn-cs"/>
                          </a:rPr>
                          <m:t> </m:t>
                        </m:r>
                        <m:r>
                          <a:rPr lang="en-AU" sz="1600" b="0" i="1">
                            <a:solidFill>
                              <a:schemeClr val="tx1"/>
                            </a:solidFill>
                            <a:effectLst/>
                            <a:latin typeface="Cambria Math" panose="02040503050406030204" pitchFamily="18" charset="0"/>
                            <a:ea typeface="+mn-ea"/>
                            <a:cs typeface="+mn-cs"/>
                          </a:rPr>
                          <m:t>𝑒𝑠𝑡𝑖𝑚𝑎𝑡𝑒𝑑</m:t>
                        </m:r>
                        <m:r>
                          <a:rPr lang="en-AU" sz="1600" b="0" i="1">
                            <a:solidFill>
                              <a:schemeClr val="tx1"/>
                            </a:solidFill>
                            <a:effectLst/>
                            <a:latin typeface="Cambria Math" panose="02040503050406030204" pitchFamily="18" charset="0"/>
                            <a:ea typeface="+mn-ea"/>
                            <a:cs typeface="+mn-cs"/>
                          </a:rPr>
                          <m:t> </m:t>
                        </m:r>
                        <m:r>
                          <a:rPr lang="en-AU" sz="1600" b="0" i="1">
                            <a:solidFill>
                              <a:schemeClr val="tx1"/>
                            </a:solidFill>
                            <a:effectLst/>
                            <a:latin typeface="Cambria Math" panose="02040503050406030204" pitchFamily="18" charset="0"/>
                            <a:ea typeface="+mn-ea"/>
                            <a:cs typeface="+mn-cs"/>
                          </a:rPr>
                          <m:t>𝑑𝑎𝑖𝑙𝑦</m:t>
                        </m:r>
                        <m:r>
                          <a:rPr lang="en-AU" sz="1600" b="0" i="1">
                            <a:solidFill>
                              <a:schemeClr val="tx1"/>
                            </a:solidFill>
                            <a:effectLst/>
                            <a:latin typeface="Cambria Math" panose="02040503050406030204" pitchFamily="18" charset="0"/>
                            <a:ea typeface="+mn-ea"/>
                            <a:cs typeface="+mn-cs"/>
                          </a:rPr>
                          <m:t> </m:t>
                        </m:r>
                        <m:r>
                          <a:rPr lang="en-AU" sz="1600" b="0" i="1">
                            <a:solidFill>
                              <a:schemeClr val="tx1"/>
                            </a:solidFill>
                            <a:effectLst/>
                            <a:latin typeface="Cambria Math" panose="02040503050406030204" pitchFamily="18" charset="0"/>
                            <a:ea typeface="+mn-ea"/>
                            <a:cs typeface="+mn-cs"/>
                          </a:rPr>
                          <m:t>𝑠𝑢𝑛𝑠𝑐𝑟𝑒𝑒𝑛</m:t>
                        </m:r>
                        <m:r>
                          <a:rPr lang="en-AU" sz="1600" b="0" i="1">
                            <a:solidFill>
                              <a:schemeClr val="tx1"/>
                            </a:solidFill>
                            <a:effectLst/>
                            <a:latin typeface="Cambria Math" panose="02040503050406030204" pitchFamily="18" charset="0"/>
                            <a:ea typeface="+mn-ea"/>
                            <a:cs typeface="+mn-cs"/>
                          </a:rPr>
                          <m:t> </m:t>
                        </m:r>
                        <m:r>
                          <a:rPr lang="en-AU" sz="1600" b="0" i="1">
                            <a:solidFill>
                              <a:schemeClr val="tx1"/>
                            </a:solidFill>
                            <a:effectLst/>
                            <a:latin typeface="Cambria Math" panose="02040503050406030204" pitchFamily="18" charset="0"/>
                            <a:ea typeface="+mn-ea"/>
                            <a:cs typeface="+mn-cs"/>
                          </a:rPr>
                          <m:t>𝑒𝑥𝑝𝑜𝑠𝑢𝑟𝑒</m:t>
                        </m:r>
                        <m:r>
                          <a:rPr lang="en-AU" sz="1600" b="0" i="1">
                            <a:solidFill>
                              <a:schemeClr val="tx1"/>
                            </a:solidFill>
                            <a:effectLst/>
                            <a:latin typeface="Cambria Math" panose="02040503050406030204" pitchFamily="18" charset="0"/>
                            <a:ea typeface="+mn-ea"/>
                            <a:cs typeface="+mn-cs"/>
                          </a:rPr>
                          <m:t> </m:t>
                        </m:r>
                      </m:sub>
                    </m:sSub>
                    <m:r>
                      <a:rPr lang="en-AU" sz="1600" i="1">
                        <a:solidFill>
                          <a:schemeClr val="tx1"/>
                        </a:solidFill>
                        <a:effectLst/>
                        <a:latin typeface="Cambria Math" panose="02040503050406030204" pitchFamily="18" charset="0"/>
                        <a:ea typeface="+mn-ea"/>
                        <a:cs typeface="+mn-cs"/>
                      </a:rPr>
                      <m:t>=</m:t>
                    </m:r>
                    <m:r>
                      <a:rPr lang="en-AU" sz="1600" b="0" i="1">
                        <a:solidFill>
                          <a:schemeClr val="tx1"/>
                        </a:solidFill>
                        <a:effectLst/>
                        <a:latin typeface="Cambria Math" panose="02040503050406030204" pitchFamily="18" charset="0"/>
                        <a:ea typeface="+mn-ea"/>
                        <a:cs typeface="+mn-cs"/>
                      </a:rPr>
                      <m:t>𝐴𝑆𝐸𝑀</m:t>
                    </m:r>
                    <m:r>
                      <a:rPr lang="en-AU" sz="1600" b="0" i="1" baseline="-25000">
                        <a:solidFill>
                          <a:schemeClr val="tx1"/>
                        </a:solidFill>
                        <a:effectLst/>
                        <a:latin typeface="Cambria Math" panose="02040503050406030204" pitchFamily="18" charset="0"/>
                        <a:ea typeface="+mn-ea"/>
                        <a:cs typeface="+mn-cs"/>
                      </a:rPr>
                      <m:t>𝑠𝑐𝑒𝑛𝑎𝑟𝑖𝑜</m:t>
                    </m:r>
                    <m:r>
                      <a:rPr lang="en-AU" sz="1600" b="0" i="1" baseline="-25000">
                        <a:solidFill>
                          <a:schemeClr val="tx1"/>
                        </a:solidFill>
                        <a:effectLst/>
                        <a:latin typeface="Cambria Math" panose="02040503050406030204" pitchFamily="18" charset="0"/>
                        <a:ea typeface="+mn-ea"/>
                        <a:cs typeface="+mn-cs"/>
                      </a:rPr>
                      <m:t> </m:t>
                    </m:r>
                    <m:r>
                      <a:rPr lang="en-AU" sz="1600" b="0" i="1" baseline="-25000">
                        <a:solidFill>
                          <a:schemeClr val="tx1"/>
                        </a:solidFill>
                        <a:effectLst/>
                        <a:latin typeface="Cambria Math" panose="02040503050406030204" pitchFamily="18" charset="0"/>
                        <a:ea typeface="+mn-ea"/>
                        <a:cs typeface="+mn-cs"/>
                      </a:rPr>
                      <m:t>𝑎</m:t>
                    </m:r>
                    <m:r>
                      <a:rPr lang="en-AU" sz="1600" b="0" i="1">
                        <a:solidFill>
                          <a:schemeClr val="tx1"/>
                        </a:solidFill>
                        <a:effectLst/>
                        <a:latin typeface="Cambria Math" panose="02040503050406030204" pitchFamily="18" charset="0"/>
                        <a:ea typeface="+mn-ea"/>
                        <a:cs typeface="+mn-cs"/>
                      </a:rPr>
                      <m:t>+</m:t>
                    </m:r>
                    <m:r>
                      <a:rPr lang="en-AU" sz="1600" b="0" i="1">
                        <a:solidFill>
                          <a:schemeClr val="tx1"/>
                        </a:solidFill>
                        <a:effectLst/>
                        <a:latin typeface="Cambria Math" panose="02040503050406030204" pitchFamily="18" charset="0"/>
                        <a:ea typeface="+mn-ea"/>
                        <a:cs typeface="+mn-cs"/>
                      </a:rPr>
                      <m:t>𝐴𝑆𝐸𝑀</m:t>
                    </m:r>
                    <m:r>
                      <a:rPr lang="en-AU" sz="1600" b="0" i="1" baseline="-25000">
                        <a:solidFill>
                          <a:schemeClr val="tx1"/>
                        </a:solidFill>
                        <a:effectLst/>
                        <a:latin typeface="Cambria Math" panose="02040503050406030204" pitchFamily="18" charset="0"/>
                        <a:ea typeface="+mn-ea"/>
                        <a:cs typeface="+mn-cs"/>
                      </a:rPr>
                      <m:t> </m:t>
                    </m:r>
                    <m:r>
                      <a:rPr lang="en-AU" sz="1600" b="0" i="1" baseline="-25000">
                        <a:solidFill>
                          <a:schemeClr val="tx1"/>
                        </a:solidFill>
                        <a:effectLst/>
                        <a:latin typeface="Cambria Math" panose="02040503050406030204" pitchFamily="18" charset="0"/>
                        <a:ea typeface="+mn-ea"/>
                        <a:cs typeface="+mn-cs"/>
                      </a:rPr>
                      <m:t>𝑠𝑐𝑒𝑛𝑎𝑟𝑖𝑜</m:t>
                    </m:r>
                    <m:r>
                      <a:rPr lang="en-AU" sz="1600" b="0" i="1" baseline="-25000">
                        <a:solidFill>
                          <a:schemeClr val="tx1"/>
                        </a:solidFill>
                        <a:effectLst/>
                        <a:latin typeface="Cambria Math" panose="02040503050406030204" pitchFamily="18" charset="0"/>
                        <a:ea typeface="+mn-ea"/>
                        <a:cs typeface="+mn-cs"/>
                      </a:rPr>
                      <m:t> </m:t>
                    </m:r>
                    <m:r>
                      <a:rPr lang="en-AU" sz="1600" b="0" i="1" baseline="-25000">
                        <a:solidFill>
                          <a:schemeClr val="tx1"/>
                        </a:solidFill>
                        <a:effectLst/>
                        <a:latin typeface="Cambria Math" panose="02040503050406030204" pitchFamily="18" charset="0"/>
                        <a:ea typeface="+mn-ea"/>
                        <a:cs typeface="+mn-cs"/>
                      </a:rPr>
                      <m:t>𝑏</m:t>
                    </m:r>
                  </m:oMath>
                </m:oMathPara>
              </a14:m>
              <a:endParaRPr lang="en-AU" sz="1600"/>
            </a:p>
          </xdr:txBody>
        </xdr:sp>
      </mc:Choice>
      <mc:Fallback xmlns="">
        <xdr:sp macro="" textlink="">
          <xdr:nvSpPr>
            <xdr:cNvPr id="5" name="TextBox 4">
              <a:extLst>
                <a:ext uri="{FF2B5EF4-FFF2-40B4-BE49-F238E27FC236}">
                  <a16:creationId xmlns:a16="http://schemas.microsoft.com/office/drawing/2014/main" id="{A3815065-AB7D-4F56-949B-58B3995A10C4}"/>
                </a:ext>
              </a:extLst>
            </xdr:cNvPr>
            <xdr:cNvSpPr txBox="1"/>
          </xdr:nvSpPr>
          <xdr:spPr>
            <a:xfrm>
              <a:off x="15630525" y="4575651"/>
              <a:ext cx="4743450" cy="519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AU" sz="1600" b="0" i="0">
                  <a:solidFill>
                    <a:schemeClr val="tx1"/>
                  </a:solidFill>
                  <a:effectLst/>
                  <a:latin typeface="Cambria Math" panose="02040503050406030204" pitchFamily="18" charset="0"/>
                  <a:ea typeface="+mn-ea"/>
                  <a:cs typeface="+mn-cs"/>
                </a:rPr>
                <a:t>〖𝐴𝑆𝐸𝑀〗_(ℎ𝑖𝑔ℎ𝑒𝑠𝑡 𝑒𝑠𝑡𝑖𝑚𝑎𝑡𝑒𝑑 𝑑𝑎𝑖𝑙𝑦 𝑠𝑢𝑛𝑠𝑐𝑟𝑒𝑒𝑛 𝑒𝑥𝑝𝑜𝑠𝑢𝑟𝑒 )</a:t>
              </a:r>
              <a:r>
                <a:rPr lang="en-AU" sz="1600" i="0">
                  <a:solidFill>
                    <a:schemeClr val="tx1"/>
                  </a:solidFill>
                  <a:effectLst/>
                  <a:latin typeface="Cambria Math" panose="02040503050406030204" pitchFamily="18" charset="0"/>
                  <a:ea typeface="+mn-ea"/>
                  <a:cs typeface="+mn-cs"/>
                </a:rPr>
                <a:t>=</a:t>
              </a:r>
              <a:r>
                <a:rPr lang="en-AU" sz="1600" b="0" i="0">
                  <a:solidFill>
                    <a:schemeClr val="tx1"/>
                  </a:solidFill>
                  <a:effectLst/>
                  <a:latin typeface="Cambria Math" panose="02040503050406030204" pitchFamily="18" charset="0"/>
                  <a:ea typeface="+mn-ea"/>
                  <a:cs typeface="+mn-cs"/>
                </a:rPr>
                <a:t>𝐴𝑆𝐸𝑀</a:t>
              </a:r>
              <a:r>
                <a:rPr lang="en-AU" sz="1600" b="0" i="0" baseline="-25000">
                  <a:solidFill>
                    <a:schemeClr val="tx1"/>
                  </a:solidFill>
                  <a:effectLst/>
                  <a:latin typeface="Cambria Math" panose="02040503050406030204" pitchFamily="18" charset="0"/>
                  <a:ea typeface="+mn-ea"/>
                  <a:cs typeface="+mn-cs"/>
                </a:rPr>
                <a:t>𝑠𝑐𝑒𝑛𝑎𝑟𝑖𝑜 𝑎</a:t>
              </a:r>
              <a:r>
                <a:rPr lang="en-AU" sz="1600" b="0" i="0">
                  <a:solidFill>
                    <a:schemeClr val="tx1"/>
                  </a:solidFill>
                  <a:effectLst/>
                  <a:latin typeface="Cambria Math" panose="02040503050406030204" pitchFamily="18" charset="0"/>
                  <a:ea typeface="+mn-ea"/>
                  <a:cs typeface="+mn-cs"/>
                </a:rPr>
                <a:t>+𝐴𝑆𝐸𝑀</a:t>
              </a:r>
              <a:r>
                <a:rPr lang="en-AU" sz="1600" b="0" i="0" baseline="-25000">
                  <a:solidFill>
                    <a:schemeClr val="tx1"/>
                  </a:solidFill>
                  <a:effectLst/>
                  <a:latin typeface="Cambria Math" panose="02040503050406030204" pitchFamily="18" charset="0"/>
                  <a:ea typeface="+mn-ea"/>
                  <a:cs typeface="+mn-cs"/>
                </a:rPr>
                <a:t> 𝑠𝑐𝑒𝑛𝑎𝑟𝑖𝑜 𝑏</a:t>
              </a:r>
              <a:endParaRPr lang="en-AU" sz="1600"/>
            </a:p>
          </xdr:txBody>
        </xdr:sp>
      </mc:Fallback>
    </mc:AlternateContent>
    <xdr:clientData/>
  </xdr:oneCellAnchor>
  <xdr:twoCellAnchor>
    <xdr:from>
      <xdr:col>17</xdr:col>
      <xdr:colOff>0</xdr:colOff>
      <xdr:row>16</xdr:row>
      <xdr:rowOff>228600</xdr:rowOff>
    </xdr:from>
    <xdr:to>
      <xdr:col>21</xdr:col>
      <xdr:colOff>0</xdr:colOff>
      <xdr:row>39</xdr:row>
      <xdr:rowOff>38100</xdr:rowOff>
    </xdr:to>
    <xdr:sp macro="" textlink="">
      <xdr:nvSpPr>
        <xdr:cNvPr id="6149" name="Rectangle 6148">
          <a:extLst>
            <a:ext uri="{FF2B5EF4-FFF2-40B4-BE49-F238E27FC236}">
              <a16:creationId xmlns:a16="http://schemas.microsoft.com/office/drawing/2014/main" id="{AA6440F1-8F0B-99DC-6810-FDE9512243D2}"/>
            </a:ext>
          </a:extLst>
        </xdr:cNvPr>
        <xdr:cNvSpPr/>
      </xdr:nvSpPr>
      <xdr:spPr>
        <a:xfrm>
          <a:off x="15621000" y="4200525"/>
          <a:ext cx="5381625" cy="474345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9</xdr:col>
      <xdr:colOff>390525</xdr:colOff>
      <xdr:row>18</xdr:row>
      <xdr:rowOff>117952</xdr:rowOff>
    </xdr:from>
    <xdr:ext cx="6071002" cy="141557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B53C07C-32D5-485A-A8E1-A74439DBD2FB}"/>
                </a:ext>
              </a:extLst>
            </xdr:cNvPr>
            <xdr:cNvSpPr txBox="1"/>
          </xdr:nvSpPr>
          <xdr:spPr>
            <a:xfrm>
              <a:off x="8524875" y="4594702"/>
              <a:ext cx="6071002" cy="1415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AU" sz="1600" i="1">
                        <a:solidFill>
                          <a:schemeClr val="tx1"/>
                        </a:solidFill>
                        <a:effectLst/>
                        <a:latin typeface="Cambria Math" panose="02040503050406030204" pitchFamily="18" charset="0"/>
                        <a:ea typeface="+mn-ea"/>
                        <a:cs typeface="+mn-cs"/>
                      </a:rPr>
                      <m:t>𝐴𝑆𝐸𝑀</m:t>
                    </m:r>
                    <m:r>
                      <a:rPr lang="en-AU" sz="1600" i="1">
                        <a:solidFill>
                          <a:schemeClr val="tx1"/>
                        </a:solidFill>
                        <a:effectLst/>
                        <a:latin typeface="Cambria Math" panose="02040503050406030204" pitchFamily="18" charset="0"/>
                        <a:ea typeface="+mn-ea"/>
                        <a:cs typeface="+mn-cs"/>
                      </a:rPr>
                      <m:t> </m:t>
                    </m:r>
                    <m:d>
                      <m:dPr>
                        <m:ctrlPr>
                          <a:rPr lang="en-AU" sz="1600" i="1">
                            <a:solidFill>
                              <a:schemeClr val="tx1"/>
                            </a:solidFill>
                            <a:effectLst/>
                            <a:latin typeface="Cambria Math" panose="02040503050406030204" pitchFamily="18" charset="0"/>
                            <a:ea typeface="+mn-ea"/>
                            <a:cs typeface="+mn-cs"/>
                          </a:rPr>
                        </m:ctrlPr>
                      </m:dPr>
                      <m:e>
                        <m:r>
                          <a:rPr lang="en-AU" sz="1600" i="1">
                            <a:solidFill>
                              <a:schemeClr val="tx1"/>
                            </a:solidFill>
                            <a:effectLst/>
                            <a:latin typeface="Cambria Math" panose="02040503050406030204" pitchFamily="18" charset="0"/>
                            <a:ea typeface="+mn-ea"/>
                            <a:cs typeface="+mn-cs"/>
                          </a:rPr>
                          <m:t>𝑚𝑒𝑡h𝑜𝑑</m:t>
                        </m:r>
                        <m:r>
                          <a:rPr lang="en-AU" sz="1600" i="1">
                            <a:solidFill>
                              <a:schemeClr val="tx1"/>
                            </a:solidFill>
                            <a:effectLst/>
                            <a:latin typeface="Cambria Math" panose="02040503050406030204" pitchFamily="18" charset="0"/>
                            <a:ea typeface="+mn-ea"/>
                            <a:cs typeface="+mn-cs"/>
                          </a:rPr>
                          <m:t> 1</m:t>
                        </m:r>
                      </m:e>
                    </m:d>
                    <m:r>
                      <a:rPr lang="en-AU" sz="1600" i="1">
                        <a:solidFill>
                          <a:schemeClr val="tx1"/>
                        </a:solidFill>
                        <a:effectLst/>
                        <a:latin typeface="Cambria Math" panose="02040503050406030204" pitchFamily="18" charset="0"/>
                        <a:ea typeface="+mn-ea"/>
                        <a:cs typeface="+mn-cs"/>
                      </a:rPr>
                      <m:t>=</m:t>
                    </m:r>
                    <m:f>
                      <m:fPr>
                        <m:ctrlPr>
                          <a:rPr lang="en-AU" sz="1600" i="1">
                            <a:solidFill>
                              <a:schemeClr val="tx1"/>
                            </a:solidFill>
                            <a:effectLst/>
                            <a:latin typeface="Cambria Math" panose="02040503050406030204" pitchFamily="18" charset="0"/>
                            <a:ea typeface="+mn-ea"/>
                            <a:cs typeface="+mn-cs"/>
                          </a:rPr>
                        </m:ctrlPr>
                      </m:fPr>
                      <m:num>
                        <m:r>
                          <a:rPr lang="en-AU" sz="1600" i="1">
                            <a:solidFill>
                              <a:schemeClr val="tx1"/>
                            </a:solidFill>
                            <a:effectLst/>
                            <a:latin typeface="Cambria Math" panose="02040503050406030204" pitchFamily="18" charset="0"/>
                            <a:ea typeface="+mn-ea"/>
                            <a:cs typeface="+mn-cs"/>
                          </a:rPr>
                          <m:t>𝐴𝑝𝑝𝑙</m:t>
                        </m:r>
                        <m:r>
                          <a:rPr lang="en-AU" sz="1600" i="1">
                            <a:solidFill>
                              <a:schemeClr val="tx1"/>
                            </a:solidFill>
                            <a:effectLst/>
                            <a:latin typeface="Cambria Math" panose="02040503050406030204" pitchFamily="18" charset="0"/>
                            <a:ea typeface="+mn-ea"/>
                            <a:cs typeface="+mn-cs"/>
                          </a:rPr>
                          <m:t> </m:t>
                        </m:r>
                        <m:r>
                          <a:rPr lang="en-AU" sz="1600" i="1">
                            <a:solidFill>
                              <a:schemeClr val="tx1"/>
                            </a:solidFill>
                            <a:effectLst/>
                            <a:latin typeface="Cambria Math" panose="02040503050406030204" pitchFamily="18" charset="0"/>
                            <a:ea typeface="+mn-ea"/>
                            <a:cs typeface="+mn-cs"/>
                          </a:rPr>
                          <m:t>𝑅𝑎𝑡𝑒</m:t>
                        </m:r>
                        <m:r>
                          <a:rPr lang="en-AU" sz="1600" i="1">
                            <a:solidFill>
                              <a:schemeClr val="tx1"/>
                            </a:solidFill>
                            <a:effectLst/>
                            <a:latin typeface="Cambria Math" panose="02040503050406030204" pitchFamily="18" charset="0"/>
                            <a:ea typeface="+mn-ea"/>
                            <a:cs typeface="+mn-cs"/>
                          </a:rPr>
                          <m:t>× </m:t>
                        </m:r>
                        <m:r>
                          <a:rPr lang="en-AU" sz="1600" i="1">
                            <a:solidFill>
                              <a:schemeClr val="tx1"/>
                            </a:solidFill>
                            <a:effectLst/>
                            <a:latin typeface="Cambria Math" panose="02040503050406030204" pitchFamily="18" charset="0"/>
                            <a:ea typeface="+mn-ea"/>
                            <a:cs typeface="+mn-cs"/>
                          </a:rPr>
                          <m:t>𝑆𝑆𝐴</m:t>
                        </m:r>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𝐴𝐹</m:t>
                        </m:r>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𝐷𝑢𝑟𝑎𝑡𝑖𝑜𝑛</m:t>
                        </m:r>
                      </m:num>
                      <m:den>
                        <m:r>
                          <a:rPr lang="en-AU" sz="1600" i="1">
                            <a:solidFill>
                              <a:schemeClr val="tx1"/>
                            </a:solidFill>
                            <a:effectLst/>
                            <a:latin typeface="Cambria Math" panose="02040503050406030204" pitchFamily="18" charset="0"/>
                            <a:ea typeface="+mn-ea"/>
                            <a:cs typeface="+mn-cs"/>
                          </a:rPr>
                          <m:t>𝐵</m:t>
                        </m:r>
                        <m:sSub>
                          <m:sSubPr>
                            <m:ctrlPr>
                              <a:rPr lang="en-AU" sz="1600" i="1">
                                <a:solidFill>
                                  <a:schemeClr val="tx1"/>
                                </a:solidFill>
                                <a:effectLst/>
                                <a:latin typeface="Cambria Math" panose="02040503050406030204" pitchFamily="18" charset="0"/>
                                <a:ea typeface="+mn-ea"/>
                                <a:cs typeface="+mn-cs"/>
                              </a:rPr>
                            </m:ctrlPr>
                          </m:sSubPr>
                          <m:e>
                            <m:r>
                              <a:rPr lang="en-AU" sz="1600" i="1">
                                <a:solidFill>
                                  <a:schemeClr val="tx1"/>
                                </a:solidFill>
                                <a:effectLst/>
                                <a:latin typeface="Cambria Math" panose="02040503050406030204" pitchFamily="18" charset="0"/>
                                <a:ea typeface="+mn-ea"/>
                                <a:cs typeface="+mn-cs"/>
                              </a:rPr>
                              <m:t>𝑤</m:t>
                            </m:r>
                          </m:e>
                          <m:sub>
                            <m:r>
                              <a:rPr lang="en-AU" sz="1600" i="1">
                                <a:solidFill>
                                  <a:schemeClr val="tx1"/>
                                </a:solidFill>
                                <a:effectLst/>
                                <a:latin typeface="Cambria Math" panose="02040503050406030204" pitchFamily="18" charset="0"/>
                                <a:ea typeface="+mn-ea"/>
                                <a:cs typeface="+mn-cs"/>
                              </a:rPr>
                              <m:t>𝑡</m:t>
                            </m:r>
                          </m:sub>
                        </m:sSub>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𝐴𝑇</m:t>
                        </m:r>
                      </m:den>
                    </m:f>
                  </m:oMath>
                </m:oMathPara>
              </a14:m>
              <a:endParaRPr lang="en-AU" sz="16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nor/>
                      </m:rPr>
                      <a:rPr lang="en-AU" sz="1600">
                        <a:solidFill>
                          <a:schemeClr val="tx1"/>
                        </a:solidFill>
                        <a:effectLst/>
                        <a:latin typeface="+mn-lt"/>
                        <a:ea typeface="+mn-ea"/>
                        <a:cs typeface="+mn-cs"/>
                      </a:rPr>
                      <m:t> </m:t>
                    </m:r>
                  </m:oMath>
                </m:oMathPara>
              </a14:m>
              <a:endParaRPr lang="en-AU" sz="16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AU" sz="1600" i="1">
                        <a:solidFill>
                          <a:schemeClr val="tx1"/>
                        </a:solidFill>
                        <a:effectLst/>
                        <a:latin typeface="Cambria Math" panose="02040503050406030204" pitchFamily="18" charset="0"/>
                        <a:ea typeface="+mn-ea"/>
                        <a:cs typeface="+mn-cs"/>
                      </a:rPr>
                      <m:t>𝐴𝑆𝐸𝑀</m:t>
                    </m:r>
                    <m:r>
                      <a:rPr lang="en-AU" sz="1600" i="1">
                        <a:solidFill>
                          <a:schemeClr val="tx1"/>
                        </a:solidFill>
                        <a:effectLst/>
                        <a:latin typeface="Cambria Math" panose="02040503050406030204" pitchFamily="18" charset="0"/>
                        <a:ea typeface="+mn-ea"/>
                        <a:cs typeface="+mn-cs"/>
                      </a:rPr>
                      <m:t> (</m:t>
                    </m:r>
                    <m:r>
                      <a:rPr lang="en-AU" sz="1600" i="1">
                        <a:solidFill>
                          <a:schemeClr val="tx1"/>
                        </a:solidFill>
                        <a:effectLst/>
                        <a:latin typeface="Cambria Math" panose="02040503050406030204" pitchFamily="18" charset="0"/>
                        <a:ea typeface="+mn-ea"/>
                        <a:cs typeface="+mn-cs"/>
                      </a:rPr>
                      <m:t>𝑚𝑒𝑡h𝑜𝑑</m:t>
                    </m:r>
                    <m:r>
                      <a:rPr lang="en-AU" sz="1600" i="1">
                        <a:solidFill>
                          <a:schemeClr val="tx1"/>
                        </a:solidFill>
                        <a:effectLst/>
                        <a:latin typeface="Cambria Math" panose="02040503050406030204" pitchFamily="18" charset="0"/>
                        <a:ea typeface="+mn-ea"/>
                        <a:cs typeface="+mn-cs"/>
                      </a:rPr>
                      <m:t> 2)=</m:t>
                    </m:r>
                    <m:f>
                      <m:fPr>
                        <m:ctrlPr>
                          <a:rPr lang="en-AU" sz="1600" i="1">
                            <a:solidFill>
                              <a:schemeClr val="tx1"/>
                            </a:solidFill>
                            <a:effectLst/>
                            <a:latin typeface="Cambria Math" panose="02040503050406030204" pitchFamily="18" charset="0"/>
                            <a:ea typeface="+mn-ea"/>
                            <a:cs typeface="+mn-cs"/>
                          </a:rPr>
                        </m:ctrlPr>
                      </m:fPr>
                      <m:num>
                        <m:r>
                          <a:rPr lang="en-AU" sz="1600" i="1">
                            <a:solidFill>
                              <a:schemeClr val="tx1"/>
                            </a:solidFill>
                            <a:effectLst/>
                            <a:latin typeface="Cambria Math" panose="02040503050406030204" pitchFamily="18" charset="0"/>
                            <a:ea typeface="+mn-ea"/>
                            <a:cs typeface="+mn-cs"/>
                          </a:rPr>
                          <m:t>𝑆𝑆𝐴</m:t>
                        </m:r>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𝐴𝐹</m:t>
                        </m:r>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𝐷𝑢𝑟𝑎𝑡𝑖𝑜𝑛</m:t>
                        </m:r>
                      </m:num>
                      <m:den>
                        <m:r>
                          <a:rPr lang="en-AU" sz="1600" i="1">
                            <a:solidFill>
                              <a:schemeClr val="tx1"/>
                            </a:solidFill>
                            <a:effectLst/>
                            <a:latin typeface="Cambria Math" panose="02040503050406030204" pitchFamily="18" charset="0"/>
                            <a:ea typeface="+mn-ea"/>
                            <a:cs typeface="+mn-cs"/>
                          </a:rPr>
                          <m:t>𝐵</m:t>
                        </m:r>
                        <m:sSub>
                          <m:sSubPr>
                            <m:ctrlPr>
                              <a:rPr lang="en-AU" sz="1600" i="1">
                                <a:solidFill>
                                  <a:schemeClr val="tx1"/>
                                </a:solidFill>
                                <a:effectLst/>
                                <a:latin typeface="Cambria Math" panose="02040503050406030204" pitchFamily="18" charset="0"/>
                                <a:ea typeface="+mn-ea"/>
                                <a:cs typeface="+mn-cs"/>
                              </a:rPr>
                            </m:ctrlPr>
                          </m:sSubPr>
                          <m:e>
                            <m:r>
                              <a:rPr lang="en-AU" sz="1600" i="1">
                                <a:solidFill>
                                  <a:schemeClr val="tx1"/>
                                </a:solidFill>
                                <a:effectLst/>
                                <a:latin typeface="Cambria Math" panose="02040503050406030204" pitchFamily="18" charset="0"/>
                                <a:ea typeface="+mn-ea"/>
                                <a:cs typeface="+mn-cs"/>
                              </a:rPr>
                              <m:t>𝑤</m:t>
                            </m:r>
                          </m:e>
                          <m:sub>
                            <m:r>
                              <a:rPr lang="en-AU" sz="1600" i="1">
                                <a:solidFill>
                                  <a:schemeClr val="tx1"/>
                                </a:solidFill>
                                <a:effectLst/>
                                <a:latin typeface="Cambria Math" panose="02040503050406030204" pitchFamily="18" charset="0"/>
                                <a:ea typeface="+mn-ea"/>
                                <a:cs typeface="+mn-cs"/>
                              </a:rPr>
                              <m:t>𝑡</m:t>
                            </m:r>
                          </m:sub>
                        </m:sSub>
                        <m:r>
                          <a:rPr lang="en-AU" sz="1600" i="1">
                            <a:solidFill>
                              <a:schemeClr val="tx1"/>
                            </a:solidFill>
                            <a:effectLst/>
                            <a:latin typeface="Cambria Math" panose="02040503050406030204" pitchFamily="18" charset="0"/>
                            <a:ea typeface="+mn-ea"/>
                            <a:cs typeface="+mn-cs"/>
                          </a:rPr>
                          <m:t> × </m:t>
                        </m:r>
                        <m:r>
                          <a:rPr lang="en-AU" sz="1600" i="1">
                            <a:solidFill>
                              <a:schemeClr val="tx1"/>
                            </a:solidFill>
                            <a:effectLst/>
                            <a:latin typeface="Cambria Math" panose="02040503050406030204" pitchFamily="18" charset="0"/>
                            <a:ea typeface="+mn-ea"/>
                            <a:cs typeface="+mn-cs"/>
                          </a:rPr>
                          <m:t>𝐴𝑇</m:t>
                        </m:r>
                      </m:den>
                    </m:f>
                  </m:oMath>
                </m:oMathPara>
              </a14:m>
              <a:endParaRPr lang="en-AU" sz="1600">
                <a:solidFill>
                  <a:schemeClr val="tx1"/>
                </a:solidFill>
                <a:effectLst/>
                <a:latin typeface="+mn-lt"/>
                <a:ea typeface="+mn-ea"/>
                <a:cs typeface="+mn-cs"/>
              </a:endParaRPr>
            </a:p>
            <a:p>
              <a:endParaRPr lang="en-AU" sz="1600">
                <a:solidFill>
                  <a:schemeClr val="tx1"/>
                </a:solidFill>
                <a:effectLs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a:solidFill>
                  <a:schemeClr val="tx1"/>
                </a:solidFill>
                <a:effectLst/>
                <a:latin typeface="+mn-lt"/>
                <a:ea typeface="+mn-ea"/>
                <a:cs typeface="+mn-cs"/>
              </a:endParaRPr>
            </a:p>
            <a:p>
              <a:endParaRPr lang="en-AU" sz="1600"/>
            </a:p>
          </xdr:txBody>
        </xdr:sp>
      </mc:Choice>
      <mc:Fallback xmlns="">
        <xdr:sp macro="" textlink="">
          <xdr:nvSpPr>
            <xdr:cNvPr id="2" name="TextBox 1">
              <a:extLst>
                <a:ext uri="{FF2B5EF4-FFF2-40B4-BE49-F238E27FC236}">
                  <a16:creationId xmlns:a16="http://schemas.microsoft.com/office/drawing/2014/main" id="{7B53C07C-32D5-485A-A8E1-A74439DBD2FB}"/>
                </a:ext>
              </a:extLst>
            </xdr:cNvPr>
            <xdr:cNvSpPr txBox="1"/>
          </xdr:nvSpPr>
          <xdr:spPr>
            <a:xfrm>
              <a:off x="8524875" y="4594702"/>
              <a:ext cx="6071002" cy="1415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AU" sz="1600" i="0">
                  <a:solidFill>
                    <a:schemeClr val="tx1"/>
                  </a:solidFill>
                  <a:effectLst/>
                  <a:latin typeface="Cambria Math" panose="02040503050406030204" pitchFamily="18" charset="0"/>
                  <a:ea typeface="+mn-ea"/>
                  <a:cs typeface="+mn-cs"/>
                </a:rPr>
                <a:t>𝐴𝑆𝐸𝑀 (𝑚𝑒𝑡ℎ𝑜𝑑 1)=(𝐴𝑝𝑝𝑙 𝑅𝑎𝑡𝑒× 𝑆𝑆𝐴 ×  𝐴𝐹 × 𝐷𝑢𝑟𝑎𝑡𝑖𝑜𝑛)/(𝐵𝑤_𝑡  × 𝐴𝑇)</a:t>
              </a:r>
              <a:endParaRPr lang="en-AU" sz="1600">
                <a:solidFill>
                  <a:schemeClr val="tx1"/>
                </a:solidFill>
                <a:effectLst/>
                <a:latin typeface="+mn-lt"/>
                <a:ea typeface="+mn-ea"/>
                <a:cs typeface="+mn-cs"/>
              </a:endParaRPr>
            </a:p>
            <a:p>
              <a:pPr/>
              <a:r>
                <a:rPr lang="en-AU" sz="1600" i="0">
                  <a:solidFill>
                    <a:schemeClr val="tx1"/>
                  </a:solidFill>
                  <a:effectLst/>
                  <a:latin typeface="Cambria Math" panose="02040503050406030204" pitchFamily="18" charset="0"/>
                  <a:ea typeface="+mn-ea"/>
                  <a:cs typeface="+mn-cs"/>
                </a:rPr>
                <a:t>" </a:t>
              </a:r>
              <a:r>
                <a:rPr lang="en-AU" sz="1600" i="0">
                  <a:solidFill>
                    <a:schemeClr val="tx1"/>
                  </a:solidFill>
                  <a:effectLst/>
                  <a:latin typeface="+mn-lt"/>
                  <a:ea typeface="+mn-ea"/>
                  <a:cs typeface="+mn-cs"/>
                </a:rPr>
                <a:t>"</a:t>
              </a:r>
              <a:endParaRPr lang="en-AU" sz="1600">
                <a:solidFill>
                  <a:schemeClr val="tx1"/>
                </a:solidFill>
                <a:effectLst/>
                <a:latin typeface="+mn-lt"/>
                <a:ea typeface="+mn-ea"/>
                <a:cs typeface="+mn-cs"/>
              </a:endParaRPr>
            </a:p>
            <a:p>
              <a:pPr/>
              <a:r>
                <a:rPr lang="en-AU" sz="1600" i="0">
                  <a:solidFill>
                    <a:schemeClr val="tx1"/>
                  </a:solidFill>
                  <a:effectLst/>
                  <a:latin typeface="Cambria Math" panose="02040503050406030204" pitchFamily="18" charset="0"/>
                  <a:ea typeface="+mn-ea"/>
                  <a:cs typeface="+mn-cs"/>
                </a:rPr>
                <a:t>𝐴𝑆𝐸𝑀 (𝑚𝑒𝑡ℎ𝑜𝑑 2)=(𝑆𝑆𝐴 ×  𝐴𝐹 × 𝐷𝑢𝑟𝑎𝑡𝑖𝑜𝑛)/(𝐵𝑤_𝑡  × 𝐴𝑇)</a:t>
              </a:r>
              <a:endParaRPr lang="en-AU" sz="1600">
                <a:solidFill>
                  <a:schemeClr val="tx1"/>
                </a:solidFill>
                <a:effectLst/>
                <a:latin typeface="+mn-lt"/>
                <a:ea typeface="+mn-ea"/>
                <a:cs typeface="+mn-cs"/>
              </a:endParaRPr>
            </a:p>
            <a:p>
              <a:endParaRPr lang="en-AU" sz="1600">
                <a:solidFill>
                  <a:schemeClr val="tx1"/>
                </a:solidFill>
                <a:effectLs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a:solidFill>
                  <a:schemeClr val="tx1"/>
                </a:solidFill>
                <a:effectLst/>
                <a:latin typeface="+mn-lt"/>
                <a:ea typeface="+mn-ea"/>
                <a:cs typeface="+mn-cs"/>
              </a:endParaRPr>
            </a:p>
            <a:p>
              <a:endParaRPr lang="en-AU" sz="1600"/>
            </a:p>
          </xdr:txBody>
        </xdr:sp>
      </mc:Fallback>
    </mc:AlternateContent>
    <xdr:clientData/>
  </xdr:oneCellAnchor>
  <xdr:twoCellAnchor>
    <xdr:from>
      <xdr:col>9</xdr:col>
      <xdr:colOff>19049</xdr:colOff>
      <xdr:row>17</xdr:row>
      <xdr:rowOff>28574</xdr:rowOff>
    </xdr:from>
    <xdr:to>
      <xdr:col>16</xdr:col>
      <xdr:colOff>9524</xdr:colOff>
      <xdr:row>32</xdr:row>
      <xdr:rowOff>114300</xdr:rowOff>
    </xdr:to>
    <xdr:sp macro="" textlink="">
      <xdr:nvSpPr>
        <xdr:cNvPr id="3" name="Rectangle 2">
          <a:extLst>
            <a:ext uri="{FF2B5EF4-FFF2-40B4-BE49-F238E27FC236}">
              <a16:creationId xmlns:a16="http://schemas.microsoft.com/office/drawing/2014/main" id="{299F2CEE-9238-4E9F-BF18-3159DF9F749B}"/>
            </a:ext>
          </a:extLst>
        </xdr:cNvPr>
        <xdr:cNvSpPr/>
      </xdr:nvSpPr>
      <xdr:spPr>
        <a:xfrm>
          <a:off x="8153399" y="4238624"/>
          <a:ext cx="6867525" cy="3295651"/>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1</xdr:col>
      <xdr:colOff>133349</xdr:colOff>
      <xdr:row>25</xdr:row>
      <xdr:rowOff>70326</xdr:rowOff>
    </xdr:from>
    <xdr:ext cx="6848475" cy="1883593"/>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2324AC4-F899-4FFA-987A-6629202AE483}"/>
                </a:ext>
              </a:extLst>
            </xdr:cNvPr>
            <xdr:cNvSpPr txBox="1"/>
          </xdr:nvSpPr>
          <xdr:spPr>
            <a:xfrm>
              <a:off x="621029" y="5815806"/>
              <a:ext cx="6848475" cy="1883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AU" sz="1400" i="1">
                      <a:solidFill>
                        <a:schemeClr val="tx1"/>
                      </a:solidFill>
                      <a:effectLst/>
                      <a:latin typeface="Cambria Math" panose="02040503050406030204" pitchFamily="18" charset="0"/>
                      <a:ea typeface="+mn-ea"/>
                      <a:cs typeface="+mn-cs"/>
                    </a:rPr>
                    <m:t>𝐴𝑝𝑝𝑙</m:t>
                  </m:r>
                  <m:r>
                    <a:rPr lang="en-AU" sz="1400" i="1">
                      <a:solidFill>
                        <a:schemeClr val="tx1"/>
                      </a:solidFill>
                      <a:effectLst/>
                      <a:latin typeface="Cambria Math" panose="02040503050406030204" pitchFamily="18" charset="0"/>
                      <a:ea typeface="+mn-ea"/>
                      <a:cs typeface="+mn-cs"/>
                    </a:rPr>
                    <m:t> </m:t>
                  </m:r>
                  <m:r>
                    <a:rPr lang="en-AU" sz="1400" i="1">
                      <a:solidFill>
                        <a:schemeClr val="tx1"/>
                      </a:solidFill>
                      <a:effectLst/>
                      <a:latin typeface="Cambria Math" panose="02040503050406030204" pitchFamily="18" charset="0"/>
                      <a:ea typeface="+mn-ea"/>
                      <a:cs typeface="+mn-cs"/>
                    </a:rPr>
                    <m:t>𝑅𝑎𝑡𝑒</m:t>
                  </m:r>
                  <m:r>
                    <a:rPr lang="en-AU" sz="1400" i="1">
                      <a:solidFill>
                        <a:schemeClr val="tx1"/>
                      </a:solidFill>
                      <a:effectLst/>
                      <a:latin typeface="Cambria Math" panose="02040503050406030204" pitchFamily="18" charset="0"/>
                      <a:ea typeface="+mn-ea"/>
                      <a:cs typeface="+mn-cs"/>
                    </a:rPr>
                    <m:t> , </m:t>
                  </m:r>
                  <m:r>
                    <a:rPr lang="en-AU" sz="1400" i="1">
                      <a:solidFill>
                        <a:schemeClr val="tx1"/>
                      </a:solidFill>
                      <a:effectLst/>
                      <a:latin typeface="Cambria Math" panose="02040503050406030204" pitchFamily="18" charset="0"/>
                      <a:ea typeface="+mn-ea"/>
                      <a:cs typeface="+mn-cs"/>
                    </a:rPr>
                    <m:t>𝑆𝑆𝐴</m:t>
                  </m:r>
                  <m:r>
                    <a:rPr lang="en-AU" sz="1400" b="0" i="1">
                      <a:solidFill>
                        <a:schemeClr val="tx1"/>
                      </a:solidFill>
                      <a:effectLst/>
                      <a:latin typeface="Cambria Math" panose="02040503050406030204" pitchFamily="18" charset="0"/>
                      <a:ea typeface="+mn-ea"/>
                      <a:cs typeface="+mn-cs"/>
                    </a:rPr>
                    <m:t>, </m:t>
                  </m:r>
                  <m:r>
                    <a:rPr lang="en-AU" sz="1400" i="1">
                      <a:solidFill>
                        <a:schemeClr val="tx1"/>
                      </a:solidFill>
                      <a:effectLst/>
                      <a:latin typeface="Cambria Math" panose="02040503050406030204" pitchFamily="18" charset="0"/>
                      <a:ea typeface="+mn-ea"/>
                      <a:cs typeface="+mn-cs"/>
                    </a:rPr>
                    <m:t>𝐴𝐹</m:t>
                  </m:r>
                  <m:r>
                    <a:rPr lang="en-AU" sz="1400" b="0" i="1">
                      <a:solidFill>
                        <a:schemeClr val="tx1"/>
                      </a:solidFill>
                      <a:effectLst/>
                      <a:latin typeface="Cambria Math" panose="02040503050406030204" pitchFamily="18" charset="0"/>
                      <a:ea typeface="+mn-ea"/>
                      <a:cs typeface="+mn-cs"/>
                    </a:rPr>
                    <m:t>,</m:t>
                  </m:r>
                  <m:r>
                    <a:rPr lang="en-AU" sz="1400" i="1">
                      <a:solidFill>
                        <a:schemeClr val="tx1"/>
                      </a:solidFill>
                      <a:effectLst/>
                      <a:latin typeface="Cambria Math" panose="02040503050406030204" pitchFamily="18" charset="0"/>
                      <a:ea typeface="+mn-ea"/>
                      <a:cs typeface="+mn-cs"/>
                    </a:rPr>
                    <m:t> </m:t>
                  </m:r>
                  <m:r>
                    <a:rPr lang="en-AU" sz="1400" i="1">
                      <a:solidFill>
                        <a:schemeClr val="tx1"/>
                      </a:solidFill>
                      <a:effectLst/>
                      <a:latin typeface="Cambria Math" panose="02040503050406030204" pitchFamily="18" charset="0"/>
                      <a:ea typeface="+mn-ea"/>
                      <a:cs typeface="+mn-cs"/>
                    </a:rPr>
                    <m:t>𝐷𝑢𝑟𝑎𝑡𝑖𝑜𝑛</m:t>
                  </m:r>
                  <m:r>
                    <a:rPr lang="en-AU" sz="1400" b="0" i="1">
                      <a:solidFill>
                        <a:schemeClr val="tx1"/>
                      </a:solidFill>
                      <a:effectLst/>
                      <a:latin typeface="Cambria Math" panose="02040503050406030204" pitchFamily="18" charset="0"/>
                      <a:ea typeface="+mn-ea"/>
                      <a:cs typeface="+mn-cs"/>
                    </a:rPr>
                    <m:t>, </m:t>
                  </m:r>
                  <m:r>
                    <a:rPr lang="en-AU" sz="1400" i="1">
                      <a:solidFill>
                        <a:schemeClr val="tx1"/>
                      </a:solidFill>
                      <a:effectLst/>
                      <a:latin typeface="Cambria Math" panose="02040503050406030204" pitchFamily="18" charset="0"/>
                      <a:ea typeface="+mn-ea"/>
                      <a:cs typeface="+mn-cs"/>
                    </a:rPr>
                    <m:t>𝐵</m:t>
                  </m:r>
                  <m:sSub>
                    <m:sSubPr>
                      <m:ctrlPr>
                        <a:rPr lang="en-AU" sz="1400" i="1">
                          <a:solidFill>
                            <a:schemeClr val="tx1"/>
                          </a:solidFill>
                          <a:effectLst/>
                          <a:latin typeface="Cambria Math" panose="02040503050406030204" pitchFamily="18" charset="0"/>
                          <a:ea typeface="+mn-ea"/>
                          <a:cs typeface="+mn-cs"/>
                        </a:rPr>
                      </m:ctrlPr>
                    </m:sSubPr>
                    <m:e>
                      <m:r>
                        <a:rPr lang="en-AU" sz="1400" i="1">
                          <a:solidFill>
                            <a:schemeClr val="tx1"/>
                          </a:solidFill>
                          <a:effectLst/>
                          <a:latin typeface="Cambria Math" panose="02040503050406030204" pitchFamily="18" charset="0"/>
                          <a:ea typeface="+mn-ea"/>
                          <a:cs typeface="+mn-cs"/>
                        </a:rPr>
                        <m:t>𝑤</m:t>
                      </m:r>
                    </m:e>
                    <m:sub>
                      <m:r>
                        <a:rPr lang="en-AU" sz="1400" i="1">
                          <a:solidFill>
                            <a:schemeClr val="tx1"/>
                          </a:solidFill>
                          <a:effectLst/>
                          <a:latin typeface="Cambria Math" panose="02040503050406030204" pitchFamily="18" charset="0"/>
                          <a:ea typeface="+mn-ea"/>
                          <a:cs typeface="+mn-cs"/>
                        </a:rPr>
                        <m:t>𝑡</m:t>
                      </m:r>
                    </m:sub>
                  </m:sSub>
                  <m:r>
                    <a:rPr lang="en-AU" sz="1400" b="0" i="1">
                      <a:solidFill>
                        <a:schemeClr val="tx1"/>
                      </a:solidFill>
                      <a:effectLst/>
                      <a:latin typeface="Cambria Math" panose="02040503050406030204" pitchFamily="18" charset="0"/>
                      <a:ea typeface="+mn-ea"/>
                      <a:cs typeface="+mn-cs"/>
                    </a:rPr>
                    <m:t> </m:t>
                  </m:r>
                  <m:r>
                    <m:rPr>
                      <m:sty m:val="p"/>
                    </m:rPr>
                    <a:rPr lang="en-AU" sz="1400" b="0" i="0">
                      <a:solidFill>
                        <a:schemeClr val="tx1"/>
                      </a:solidFill>
                      <a:effectLst/>
                      <a:latin typeface="Cambria Math" panose="02040503050406030204" pitchFamily="18" charset="0"/>
                      <a:ea typeface="+mn-ea"/>
                      <a:cs typeface="+mn-cs"/>
                    </a:rPr>
                    <m:t>and</m:t>
                  </m:r>
                  <m:r>
                    <a:rPr lang="en-AU" sz="1400" b="0" i="1">
                      <a:solidFill>
                        <a:schemeClr val="tx1"/>
                      </a:solidFill>
                      <a:effectLst/>
                      <a:latin typeface="Cambria Math" panose="02040503050406030204" pitchFamily="18" charset="0"/>
                      <a:ea typeface="+mn-ea"/>
                      <a:cs typeface="+mn-cs"/>
                    </a:rPr>
                    <m:t> </m:t>
                  </m:r>
                  <m:r>
                    <a:rPr lang="en-AU" sz="1400" i="1">
                      <a:solidFill>
                        <a:schemeClr val="tx1"/>
                      </a:solidFill>
                      <a:effectLst/>
                      <a:latin typeface="Cambria Math" panose="02040503050406030204" pitchFamily="18" charset="0"/>
                      <a:ea typeface="+mn-ea"/>
                      <a:cs typeface="+mn-cs"/>
                    </a:rPr>
                    <m:t>𝐴𝑇</m:t>
                  </m:r>
                </m:oMath>
              </a14:m>
              <a:r>
                <a:rPr lang="en-AU" sz="1400"/>
                <a:t> </a:t>
              </a:r>
              <a:r>
                <a:rPr lang="en-AU" sz="1400">
                  <a:latin typeface="Arial" panose="020B0604020202020204" pitchFamily="34" charset="0"/>
                  <a:cs typeface="Arial" panose="020B0604020202020204" pitchFamily="34" charset="0"/>
                </a:rPr>
                <a:t>are variables used to</a:t>
              </a:r>
              <a:r>
                <a:rPr lang="en-AU" sz="1400" baseline="0">
                  <a:latin typeface="Arial" panose="020B0604020202020204" pitchFamily="34" charset="0"/>
                  <a:cs typeface="Arial" panose="020B0604020202020204" pitchFamily="34" charset="0"/>
                </a:rPr>
                <a:t> calculate the estimated daily sunscreen exposure for each scenario.</a:t>
              </a:r>
              <a:endParaRPr lang="en-AU" sz="1400">
                <a:latin typeface="Arial" panose="020B0604020202020204" pitchFamily="34" charset="0"/>
                <a:cs typeface="Arial" panose="020B0604020202020204" pitchFamily="34" charset="0"/>
              </a:endParaRPr>
            </a:p>
            <a:p>
              <a:r>
                <a:rPr lang="en-AU" sz="1400">
                  <a:latin typeface="Arial" panose="020B0604020202020204" pitchFamily="34" charset="0"/>
                  <a:cs typeface="Arial" panose="020B0604020202020204" pitchFamily="34" charset="0"/>
                </a:rPr>
                <a:t>Where:</a:t>
              </a:r>
            </a:p>
            <a:p>
              <a:r>
                <a:rPr lang="en-AU" sz="1400">
                  <a:solidFill>
                    <a:schemeClr val="tx1"/>
                  </a:solidFill>
                  <a:effectLst/>
                  <a:latin typeface="Arial" panose="020B0604020202020204" pitchFamily="34" charset="0"/>
                  <a:ea typeface="+mn-ea"/>
                  <a:cs typeface="Arial" panose="020B0604020202020204" pitchFamily="34" charset="0"/>
                </a:rPr>
                <a:t>Appl Rate	Application rate of product (2 mg/cm</a:t>
              </a:r>
              <a:r>
                <a:rPr lang="en-AU" sz="1400" baseline="30000">
                  <a:solidFill>
                    <a:schemeClr val="tx1"/>
                  </a:solidFill>
                  <a:effectLst/>
                  <a:latin typeface="Arial" panose="020B0604020202020204" pitchFamily="34" charset="0"/>
                  <a:ea typeface="+mn-ea"/>
                  <a:cs typeface="Arial" panose="020B0604020202020204" pitchFamily="34" charset="0"/>
                </a:rPr>
                <a:t>2</a:t>
              </a:r>
              <a:r>
                <a:rPr lang="en-AU" sz="1400">
                  <a:solidFill>
                    <a:schemeClr val="tx1"/>
                  </a:solidFill>
                  <a:effectLst/>
                  <a:latin typeface="Arial" panose="020B0604020202020204" pitchFamily="34" charset="0"/>
                  <a:ea typeface="+mn-ea"/>
                  <a:cs typeface="Arial" panose="020B0604020202020204" pitchFamily="34" charset="0"/>
                </a:rPr>
                <a:t>) (Sunscreen</a:t>
              </a:r>
              <a:r>
                <a:rPr lang="en-AU" sz="1400" baseline="0">
                  <a:solidFill>
                    <a:schemeClr val="tx1"/>
                  </a:solidFill>
                  <a:effectLst/>
                  <a:latin typeface="Arial" panose="020B0604020202020204" pitchFamily="34" charset="0"/>
                  <a:ea typeface="+mn-ea"/>
                  <a:cs typeface="Arial" panose="020B0604020202020204" pitchFamily="34" charset="0"/>
                </a:rPr>
                <a:t> </a:t>
              </a:r>
              <a:r>
                <a:rPr lang="en-AU" sz="1400">
                  <a:solidFill>
                    <a:schemeClr val="tx1"/>
                  </a:solidFill>
                  <a:effectLst/>
                  <a:latin typeface="Arial" panose="020B0604020202020204" pitchFamily="34" charset="0"/>
                  <a:ea typeface="+mn-ea"/>
                  <a:cs typeface="Arial" panose="020B0604020202020204" pitchFamily="34" charset="0"/>
                </a:rPr>
                <a:t>Standard)</a:t>
              </a:r>
            </a:p>
            <a:p>
              <a:r>
                <a:rPr lang="en-AU" sz="1400">
                  <a:solidFill>
                    <a:schemeClr val="tx1"/>
                  </a:solidFill>
                  <a:effectLst/>
                  <a:latin typeface="Arial" panose="020B0604020202020204" pitchFamily="34" charset="0"/>
                  <a:ea typeface="+mn-ea"/>
                  <a:cs typeface="Arial" panose="020B0604020202020204" pitchFamily="34" charset="0"/>
                </a:rPr>
                <a:t>SSA	Surface area of skin sunscreen applied to (cm</a:t>
              </a:r>
              <a:r>
                <a:rPr lang="en-AU" sz="1400" baseline="30000">
                  <a:solidFill>
                    <a:schemeClr val="tx1"/>
                  </a:solidFill>
                  <a:effectLst/>
                  <a:latin typeface="Arial" panose="020B0604020202020204" pitchFamily="34" charset="0"/>
                  <a:ea typeface="+mn-ea"/>
                  <a:cs typeface="Arial" panose="020B0604020202020204" pitchFamily="34" charset="0"/>
                </a:rPr>
                <a:t>2</a:t>
              </a:r>
              <a:r>
                <a:rPr lang="en-AU" sz="1400">
                  <a:solidFill>
                    <a:schemeClr val="tx1"/>
                  </a:solidFill>
                  <a:effectLst/>
                  <a:latin typeface="Arial" panose="020B0604020202020204" pitchFamily="34" charset="0"/>
                  <a:ea typeface="+mn-ea"/>
                  <a:cs typeface="Arial" panose="020B0604020202020204" pitchFamily="34" charset="0"/>
                </a:rPr>
                <a:t>) per application </a:t>
              </a:r>
            </a:p>
            <a:p>
              <a:r>
                <a:rPr lang="en-AU" sz="1400">
                  <a:solidFill>
                    <a:schemeClr val="tx1"/>
                  </a:solidFill>
                  <a:effectLst/>
                  <a:latin typeface="Arial" panose="020B0604020202020204" pitchFamily="34" charset="0"/>
                  <a:ea typeface="+mn-ea"/>
                  <a:cs typeface="Arial" panose="020B0604020202020204" pitchFamily="34" charset="0"/>
                </a:rPr>
                <a:t>AF	Application Frequency (applications/day)</a:t>
              </a:r>
            </a:p>
            <a:p>
              <a:r>
                <a:rPr lang="en-AU" sz="1400">
                  <a:solidFill>
                    <a:schemeClr val="tx1"/>
                  </a:solidFill>
                  <a:effectLst/>
                  <a:latin typeface="Arial" panose="020B0604020202020204" pitchFamily="34" charset="0"/>
                  <a:ea typeface="+mn-ea"/>
                  <a:cs typeface="Arial" panose="020B0604020202020204" pitchFamily="34" charset="0"/>
                </a:rPr>
                <a:t>Duration 	Annual Use (days)</a:t>
              </a:r>
            </a:p>
            <a:p>
              <a:r>
                <a:rPr lang="en-AU" sz="1400">
                  <a:solidFill>
                    <a:schemeClr val="tx1"/>
                  </a:solidFill>
                  <a:effectLst/>
                  <a:latin typeface="Arial" panose="020B0604020202020204" pitchFamily="34" charset="0"/>
                  <a:ea typeface="+mn-ea"/>
                  <a:cs typeface="Arial" panose="020B0604020202020204" pitchFamily="34" charset="0"/>
                </a:rPr>
                <a:t>Bw</a:t>
              </a:r>
              <a:r>
                <a:rPr lang="en-AU" sz="1400" baseline="-25000">
                  <a:solidFill>
                    <a:schemeClr val="tx1"/>
                  </a:solidFill>
                  <a:effectLst/>
                  <a:latin typeface="Arial" panose="020B0604020202020204" pitchFamily="34" charset="0"/>
                  <a:ea typeface="+mn-ea"/>
                  <a:cs typeface="Arial" panose="020B0604020202020204" pitchFamily="34" charset="0"/>
                </a:rPr>
                <a:t>t</a:t>
              </a:r>
              <a:r>
                <a:rPr lang="en-AU" sz="1400">
                  <a:solidFill>
                    <a:schemeClr val="tx1"/>
                  </a:solidFill>
                  <a:effectLst/>
                  <a:latin typeface="Arial" panose="020B0604020202020204" pitchFamily="34" charset="0"/>
                  <a:ea typeface="+mn-ea"/>
                  <a:cs typeface="Arial" panose="020B0604020202020204" pitchFamily="34" charset="0"/>
                </a:rPr>
                <a:t>	Body weight linked to SSA (kg)</a:t>
              </a:r>
            </a:p>
            <a:p>
              <a:r>
                <a:rPr lang="en-AU" sz="1400">
                  <a:solidFill>
                    <a:schemeClr val="tx1"/>
                  </a:solidFill>
                  <a:effectLst/>
                  <a:latin typeface="Arial" panose="020B0604020202020204" pitchFamily="34" charset="0"/>
                  <a:ea typeface="+mn-ea"/>
                  <a:cs typeface="Arial" panose="020B0604020202020204" pitchFamily="34" charset="0"/>
                </a:rPr>
                <a:t>AT	Averaging time (365 days)</a:t>
              </a:r>
            </a:p>
          </xdr:txBody>
        </xdr:sp>
      </mc:Choice>
      <mc:Fallback xmlns="">
        <xdr:sp macro="" textlink="">
          <xdr:nvSpPr>
            <xdr:cNvPr id="8" name="TextBox 7">
              <a:extLst>
                <a:ext uri="{FF2B5EF4-FFF2-40B4-BE49-F238E27FC236}">
                  <a16:creationId xmlns:a16="http://schemas.microsoft.com/office/drawing/2014/main" id="{A2324AC4-F899-4FFA-987A-6629202AE483}"/>
                </a:ext>
              </a:extLst>
            </xdr:cNvPr>
            <xdr:cNvSpPr txBox="1"/>
          </xdr:nvSpPr>
          <xdr:spPr>
            <a:xfrm>
              <a:off x="621029" y="5815806"/>
              <a:ext cx="6848475" cy="1883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AU" sz="1400" i="0">
                  <a:solidFill>
                    <a:schemeClr val="tx1"/>
                  </a:solidFill>
                  <a:effectLst/>
                  <a:latin typeface="Cambria Math" panose="02040503050406030204" pitchFamily="18" charset="0"/>
                  <a:ea typeface="+mn-ea"/>
                  <a:cs typeface="+mn-cs"/>
                </a:rPr>
                <a:t>𝐴𝑝𝑝𝑙 𝑅𝑎𝑡𝑒 , 𝑆𝑆𝐴</a:t>
              </a:r>
              <a:r>
                <a:rPr lang="en-AU" sz="1400" b="0" i="0">
                  <a:solidFill>
                    <a:schemeClr val="tx1"/>
                  </a:solidFill>
                  <a:effectLst/>
                  <a:latin typeface="Cambria Math" panose="02040503050406030204" pitchFamily="18" charset="0"/>
                  <a:ea typeface="+mn-ea"/>
                  <a:cs typeface="+mn-cs"/>
                </a:rPr>
                <a:t>, </a:t>
              </a:r>
              <a:r>
                <a:rPr lang="en-AU" sz="1400" i="0">
                  <a:solidFill>
                    <a:schemeClr val="tx1"/>
                  </a:solidFill>
                  <a:effectLst/>
                  <a:latin typeface="Cambria Math" panose="02040503050406030204" pitchFamily="18" charset="0"/>
                  <a:ea typeface="+mn-ea"/>
                  <a:cs typeface="+mn-cs"/>
                </a:rPr>
                <a:t>𝐴𝐹</a:t>
              </a:r>
              <a:r>
                <a:rPr lang="en-AU" sz="1400" b="0" i="0">
                  <a:solidFill>
                    <a:schemeClr val="tx1"/>
                  </a:solidFill>
                  <a:effectLst/>
                  <a:latin typeface="Cambria Math" panose="02040503050406030204" pitchFamily="18" charset="0"/>
                  <a:ea typeface="+mn-ea"/>
                  <a:cs typeface="+mn-cs"/>
                </a:rPr>
                <a:t>,</a:t>
              </a:r>
              <a:r>
                <a:rPr lang="en-AU" sz="1400" i="0">
                  <a:solidFill>
                    <a:schemeClr val="tx1"/>
                  </a:solidFill>
                  <a:effectLst/>
                  <a:latin typeface="Cambria Math" panose="02040503050406030204" pitchFamily="18" charset="0"/>
                  <a:ea typeface="+mn-ea"/>
                  <a:cs typeface="+mn-cs"/>
                </a:rPr>
                <a:t> 𝐷𝑢𝑟𝑎𝑡𝑖𝑜𝑛</a:t>
              </a:r>
              <a:r>
                <a:rPr lang="en-AU" sz="1400" b="0" i="0">
                  <a:solidFill>
                    <a:schemeClr val="tx1"/>
                  </a:solidFill>
                  <a:effectLst/>
                  <a:latin typeface="Cambria Math" panose="02040503050406030204" pitchFamily="18" charset="0"/>
                  <a:ea typeface="+mn-ea"/>
                  <a:cs typeface="+mn-cs"/>
                </a:rPr>
                <a:t>, </a:t>
              </a:r>
              <a:r>
                <a:rPr lang="en-AU" sz="1400" i="0">
                  <a:solidFill>
                    <a:schemeClr val="tx1"/>
                  </a:solidFill>
                  <a:effectLst/>
                  <a:latin typeface="Cambria Math" panose="02040503050406030204" pitchFamily="18" charset="0"/>
                  <a:ea typeface="+mn-ea"/>
                  <a:cs typeface="+mn-cs"/>
                </a:rPr>
                <a:t>𝐵𝑤_𝑡</a:t>
              </a:r>
              <a:r>
                <a:rPr lang="en-AU" sz="1400" b="0" i="0">
                  <a:solidFill>
                    <a:schemeClr val="tx1"/>
                  </a:solidFill>
                  <a:effectLst/>
                  <a:latin typeface="Cambria Math" panose="02040503050406030204" pitchFamily="18" charset="0"/>
                  <a:ea typeface="+mn-ea"/>
                  <a:cs typeface="+mn-cs"/>
                </a:rPr>
                <a:t>  and </a:t>
              </a:r>
              <a:r>
                <a:rPr lang="en-AU" sz="1400" i="0">
                  <a:solidFill>
                    <a:schemeClr val="tx1"/>
                  </a:solidFill>
                  <a:effectLst/>
                  <a:latin typeface="Cambria Math" panose="02040503050406030204" pitchFamily="18" charset="0"/>
                  <a:ea typeface="+mn-ea"/>
                  <a:cs typeface="+mn-cs"/>
                </a:rPr>
                <a:t>𝐴𝑇</a:t>
              </a:r>
              <a:r>
                <a:rPr lang="en-AU" sz="1400"/>
                <a:t> </a:t>
              </a:r>
              <a:r>
                <a:rPr lang="en-AU" sz="1400">
                  <a:latin typeface="Arial" panose="020B0604020202020204" pitchFamily="34" charset="0"/>
                  <a:cs typeface="Arial" panose="020B0604020202020204" pitchFamily="34" charset="0"/>
                </a:rPr>
                <a:t>are variables used to</a:t>
              </a:r>
              <a:r>
                <a:rPr lang="en-AU" sz="1400" baseline="0">
                  <a:latin typeface="Arial" panose="020B0604020202020204" pitchFamily="34" charset="0"/>
                  <a:cs typeface="Arial" panose="020B0604020202020204" pitchFamily="34" charset="0"/>
                </a:rPr>
                <a:t> calculate the estimated daily sunscreen exposure for each scenario.</a:t>
              </a:r>
              <a:endParaRPr lang="en-AU" sz="1400">
                <a:latin typeface="Arial" panose="020B0604020202020204" pitchFamily="34" charset="0"/>
                <a:cs typeface="Arial" panose="020B0604020202020204" pitchFamily="34" charset="0"/>
              </a:endParaRPr>
            </a:p>
            <a:p>
              <a:r>
                <a:rPr lang="en-AU" sz="1400">
                  <a:latin typeface="Arial" panose="020B0604020202020204" pitchFamily="34" charset="0"/>
                  <a:cs typeface="Arial" panose="020B0604020202020204" pitchFamily="34" charset="0"/>
                </a:rPr>
                <a:t>Where:</a:t>
              </a:r>
            </a:p>
            <a:p>
              <a:r>
                <a:rPr lang="en-AU" sz="1400">
                  <a:solidFill>
                    <a:schemeClr val="tx1"/>
                  </a:solidFill>
                  <a:effectLst/>
                  <a:latin typeface="Arial" panose="020B0604020202020204" pitchFamily="34" charset="0"/>
                  <a:ea typeface="+mn-ea"/>
                  <a:cs typeface="Arial" panose="020B0604020202020204" pitchFamily="34" charset="0"/>
                </a:rPr>
                <a:t>Appl Rate	Application rate of product (2 mg/cm</a:t>
              </a:r>
              <a:r>
                <a:rPr lang="en-AU" sz="1400" baseline="30000">
                  <a:solidFill>
                    <a:schemeClr val="tx1"/>
                  </a:solidFill>
                  <a:effectLst/>
                  <a:latin typeface="Arial" panose="020B0604020202020204" pitchFamily="34" charset="0"/>
                  <a:ea typeface="+mn-ea"/>
                  <a:cs typeface="Arial" panose="020B0604020202020204" pitchFamily="34" charset="0"/>
                </a:rPr>
                <a:t>2</a:t>
              </a:r>
              <a:r>
                <a:rPr lang="en-AU" sz="1400">
                  <a:solidFill>
                    <a:schemeClr val="tx1"/>
                  </a:solidFill>
                  <a:effectLst/>
                  <a:latin typeface="Arial" panose="020B0604020202020204" pitchFamily="34" charset="0"/>
                  <a:ea typeface="+mn-ea"/>
                  <a:cs typeface="Arial" panose="020B0604020202020204" pitchFamily="34" charset="0"/>
                </a:rPr>
                <a:t>) (Sunscreen</a:t>
              </a:r>
              <a:r>
                <a:rPr lang="en-AU" sz="1400" baseline="0">
                  <a:solidFill>
                    <a:schemeClr val="tx1"/>
                  </a:solidFill>
                  <a:effectLst/>
                  <a:latin typeface="Arial" panose="020B0604020202020204" pitchFamily="34" charset="0"/>
                  <a:ea typeface="+mn-ea"/>
                  <a:cs typeface="Arial" panose="020B0604020202020204" pitchFamily="34" charset="0"/>
                </a:rPr>
                <a:t> </a:t>
              </a:r>
              <a:r>
                <a:rPr lang="en-AU" sz="1400">
                  <a:solidFill>
                    <a:schemeClr val="tx1"/>
                  </a:solidFill>
                  <a:effectLst/>
                  <a:latin typeface="Arial" panose="020B0604020202020204" pitchFamily="34" charset="0"/>
                  <a:ea typeface="+mn-ea"/>
                  <a:cs typeface="Arial" panose="020B0604020202020204" pitchFamily="34" charset="0"/>
                </a:rPr>
                <a:t>Standard)</a:t>
              </a:r>
            </a:p>
            <a:p>
              <a:r>
                <a:rPr lang="en-AU" sz="1400">
                  <a:solidFill>
                    <a:schemeClr val="tx1"/>
                  </a:solidFill>
                  <a:effectLst/>
                  <a:latin typeface="Arial" panose="020B0604020202020204" pitchFamily="34" charset="0"/>
                  <a:ea typeface="+mn-ea"/>
                  <a:cs typeface="Arial" panose="020B0604020202020204" pitchFamily="34" charset="0"/>
                </a:rPr>
                <a:t>SSA	Surface area of skin sunscreen applied to (cm</a:t>
              </a:r>
              <a:r>
                <a:rPr lang="en-AU" sz="1400" baseline="30000">
                  <a:solidFill>
                    <a:schemeClr val="tx1"/>
                  </a:solidFill>
                  <a:effectLst/>
                  <a:latin typeface="Arial" panose="020B0604020202020204" pitchFamily="34" charset="0"/>
                  <a:ea typeface="+mn-ea"/>
                  <a:cs typeface="Arial" panose="020B0604020202020204" pitchFamily="34" charset="0"/>
                </a:rPr>
                <a:t>2</a:t>
              </a:r>
              <a:r>
                <a:rPr lang="en-AU" sz="1400">
                  <a:solidFill>
                    <a:schemeClr val="tx1"/>
                  </a:solidFill>
                  <a:effectLst/>
                  <a:latin typeface="Arial" panose="020B0604020202020204" pitchFamily="34" charset="0"/>
                  <a:ea typeface="+mn-ea"/>
                  <a:cs typeface="Arial" panose="020B0604020202020204" pitchFamily="34" charset="0"/>
                </a:rPr>
                <a:t>) per application </a:t>
              </a:r>
            </a:p>
            <a:p>
              <a:r>
                <a:rPr lang="en-AU" sz="1400">
                  <a:solidFill>
                    <a:schemeClr val="tx1"/>
                  </a:solidFill>
                  <a:effectLst/>
                  <a:latin typeface="Arial" panose="020B0604020202020204" pitchFamily="34" charset="0"/>
                  <a:ea typeface="+mn-ea"/>
                  <a:cs typeface="Arial" panose="020B0604020202020204" pitchFamily="34" charset="0"/>
                </a:rPr>
                <a:t>AF	Application Frequency (applications/day)</a:t>
              </a:r>
            </a:p>
            <a:p>
              <a:r>
                <a:rPr lang="en-AU" sz="1400">
                  <a:solidFill>
                    <a:schemeClr val="tx1"/>
                  </a:solidFill>
                  <a:effectLst/>
                  <a:latin typeface="Arial" panose="020B0604020202020204" pitchFamily="34" charset="0"/>
                  <a:ea typeface="+mn-ea"/>
                  <a:cs typeface="Arial" panose="020B0604020202020204" pitchFamily="34" charset="0"/>
                </a:rPr>
                <a:t>Duration 	Annual Use (days)</a:t>
              </a:r>
            </a:p>
            <a:p>
              <a:r>
                <a:rPr lang="en-AU" sz="1400">
                  <a:solidFill>
                    <a:schemeClr val="tx1"/>
                  </a:solidFill>
                  <a:effectLst/>
                  <a:latin typeface="Arial" panose="020B0604020202020204" pitchFamily="34" charset="0"/>
                  <a:ea typeface="+mn-ea"/>
                  <a:cs typeface="Arial" panose="020B0604020202020204" pitchFamily="34" charset="0"/>
                </a:rPr>
                <a:t>Bw</a:t>
              </a:r>
              <a:r>
                <a:rPr lang="en-AU" sz="1400" baseline="-25000">
                  <a:solidFill>
                    <a:schemeClr val="tx1"/>
                  </a:solidFill>
                  <a:effectLst/>
                  <a:latin typeface="Arial" panose="020B0604020202020204" pitchFamily="34" charset="0"/>
                  <a:ea typeface="+mn-ea"/>
                  <a:cs typeface="Arial" panose="020B0604020202020204" pitchFamily="34" charset="0"/>
                </a:rPr>
                <a:t>t</a:t>
              </a:r>
              <a:r>
                <a:rPr lang="en-AU" sz="1400">
                  <a:solidFill>
                    <a:schemeClr val="tx1"/>
                  </a:solidFill>
                  <a:effectLst/>
                  <a:latin typeface="Arial" panose="020B0604020202020204" pitchFamily="34" charset="0"/>
                  <a:ea typeface="+mn-ea"/>
                  <a:cs typeface="Arial" panose="020B0604020202020204" pitchFamily="34" charset="0"/>
                </a:rPr>
                <a:t>	Body weight linked to SSA (kg)</a:t>
              </a:r>
            </a:p>
            <a:p>
              <a:r>
                <a:rPr lang="en-AU" sz="1400">
                  <a:solidFill>
                    <a:schemeClr val="tx1"/>
                  </a:solidFill>
                  <a:effectLst/>
                  <a:latin typeface="Arial" panose="020B0604020202020204" pitchFamily="34" charset="0"/>
                  <a:ea typeface="+mn-ea"/>
                  <a:cs typeface="Arial" panose="020B0604020202020204" pitchFamily="34" charset="0"/>
                </a:rPr>
                <a:t>AT	Averaging time (365 days)</a:t>
              </a:r>
            </a:p>
          </xdr:txBody>
        </xdr:sp>
      </mc:Fallback>
    </mc:AlternateContent>
    <xdr:clientData/>
  </xdr:oneCellAnchor>
  <xdr:twoCellAnchor>
    <xdr:from>
      <xdr:col>0</xdr:col>
      <xdr:colOff>466725</xdr:colOff>
      <xdr:row>23</xdr:row>
      <xdr:rowOff>171451</xdr:rowOff>
    </xdr:from>
    <xdr:to>
      <xdr:col>8</xdr:col>
      <xdr:colOff>28575</xdr:colOff>
      <xdr:row>34</xdr:row>
      <xdr:rowOff>95250</xdr:rowOff>
    </xdr:to>
    <xdr:sp macro="" textlink="">
      <xdr:nvSpPr>
        <xdr:cNvPr id="9" name="Rectangle 8">
          <a:extLst>
            <a:ext uri="{FF2B5EF4-FFF2-40B4-BE49-F238E27FC236}">
              <a16:creationId xmlns:a16="http://schemas.microsoft.com/office/drawing/2014/main" id="{2A858845-6B05-49DC-B07F-BDC22815D2BB}"/>
            </a:ext>
          </a:extLst>
        </xdr:cNvPr>
        <xdr:cNvSpPr/>
      </xdr:nvSpPr>
      <xdr:spPr>
        <a:xfrm>
          <a:off x="466725" y="5667376"/>
          <a:ext cx="7324725" cy="2428874"/>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9</xdr:col>
      <xdr:colOff>209549</xdr:colOff>
      <xdr:row>26</xdr:row>
      <xdr:rowOff>114300</xdr:rowOff>
    </xdr:from>
    <xdr:ext cx="6600825" cy="1114425"/>
    <xdr:sp macro="" textlink="">
      <xdr:nvSpPr>
        <xdr:cNvPr id="6" name="TextBox 5">
          <a:extLst>
            <a:ext uri="{FF2B5EF4-FFF2-40B4-BE49-F238E27FC236}">
              <a16:creationId xmlns:a16="http://schemas.microsoft.com/office/drawing/2014/main" id="{EF2D6361-D8CA-4787-833F-CD9F7A301376}"/>
            </a:ext>
          </a:extLst>
        </xdr:cNvPr>
        <xdr:cNvSpPr txBox="1"/>
      </xdr:nvSpPr>
      <xdr:spPr>
        <a:xfrm>
          <a:off x="8343899" y="6286500"/>
          <a:ext cx="6600825" cy="1114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Bef>
              <a:spcPts val="600"/>
            </a:spcBef>
            <a:spcAft>
              <a:spcPts val="600"/>
            </a:spcAft>
          </a:pPr>
          <a:r>
            <a:rPr lang="en-AU" sz="1400" u="sng">
              <a:solidFill>
                <a:schemeClr val="tx1"/>
              </a:solidFill>
              <a:effectLst/>
              <a:latin typeface="Arial" panose="020B0604020202020204" pitchFamily="34" charset="0"/>
              <a:ea typeface="+mn-ea"/>
              <a:cs typeface="Arial" panose="020B0604020202020204" pitchFamily="34" charset="0"/>
            </a:rPr>
            <a:t>Method 1</a:t>
          </a:r>
          <a:r>
            <a:rPr lang="en-AU" sz="1400">
              <a:solidFill>
                <a:schemeClr val="tx1"/>
              </a:solidFill>
              <a:effectLst/>
              <a:latin typeface="Arial" panose="020B0604020202020204" pitchFamily="34" charset="0"/>
              <a:ea typeface="+mn-ea"/>
              <a:cs typeface="Arial" panose="020B0604020202020204" pitchFamily="34" charset="0"/>
            </a:rPr>
            <a:t> is used if the dermal absorption is based on the percentage of the ingredient dermally absorbed (%).</a:t>
          </a:r>
        </a:p>
        <a:p>
          <a:pPr>
            <a:spcBef>
              <a:spcPts val="600"/>
            </a:spcBef>
            <a:spcAft>
              <a:spcPts val="600"/>
            </a:spcAft>
          </a:pPr>
          <a:r>
            <a:rPr lang="en-AU" sz="1400" u="sng">
              <a:solidFill>
                <a:schemeClr val="tx1"/>
              </a:solidFill>
              <a:effectLst/>
              <a:latin typeface="Arial" panose="020B0604020202020204" pitchFamily="34" charset="0"/>
              <a:ea typeface="+mn-ea"/>
              <a:cs typeface="Arial" panose="020B0604020202020204" pitchFamily="34" charset="0"/>
            </a:rPr>
            <a:t>Method</a:t>
          </a:r>
          <a:r>
            <a:rPr lang="en-AU" sz="1400" u="sng" baseline="0">
              <a:solidFill>
                <a:schemeClr val="tx1"/>
              </a:solidFill>
              <a:effectLst/>
              <a:latin typeface="Arial" panose="020B0604020202020204" pitchFamily="34" charset="0"/>
              <a:ea typeface="+mn-ea"/>
              <a:cs typeface="Arial" panose="020B0604020202020204" pitchFamily="34" charset="0"/>
            </a:rPr>
            <a:t> 2</a:t>
          </a:r>
          <a:r>
            <a:rPr lang="en-AU" sz="1400" baseline="0">
              <a:solidFill>
                <a:schemeClr val="tx1"/>
              </a:solidFill>
              <a:effectLst/>
              <a:latin typeface="Arial" panose="020B0604020202020204" pitchFamily="34" charset="0"/>
              <a:ea typeface="+mn-ea"/>
              <a:cs typeface="Arial" panose="020B0604020202020204" pitchFamily="34" charset="0"/>
            </a:rPr>
            <a:t> is used if </a:t>
          </a:r>
          <a:r>
            <a:rPr lang="en-AU" sz="1400">
              <a:solidFill>
                <a:schemeClr val="tx1"/>
              </a:solidFill>
              <a:effectLst/>
              <a:latin typeface="Arial" panose="020B0604020202020204" pitchFamily="34" charset="0"/>
              <a:ea typeface="+mn-ea"/>
              <a:cs typeface="Arial" panose="020B0604020202020204" pitchFamily="34" charset="0"/>
            </a:rPr>
            <a:t>the dermal absorption is based on the absolute amount of the ingredient that is bioavailable (μg/cm²).</a:t>
          </a:r>
        </a:p>
        <a:p>
          <a:pPr>
            <a:spcBef>
              <a:spcPts val="600"/>
            </a:spcBef>
            <a:spcAft>
              <a:spcPts val="600"/>
            </a:spcAft>
          </a:pPr>
          <a:endParaRPr lang="en-AU" sz="1800" u="none">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609600</xdr:colOff>
      <xdr:row>2</xdr:row>
      <xdr:rowOff>28575</xdr:rowOff>
    </xdr:from>
    <xdr:to>
      <xdr:col>1</xdr:col>
      <xdr:colOff>942975</xdr:colOff>
      <xdr:row>2</xdr:row>
      <xdr:rowOff>352425</xdr:rowOff>
    </xdr:to>
    <xdr:pic>
      <xdr:nvPicPr>
        <xdr:cNvPr id="2" name="Picture 1">
          <a:extLst>
            <a:ext uri="{FF2B5EF4-FFF2-40B4-BE49-F238E27FC236}">
              <a16:creationId xmlns:a16="http://schemas.microsoft.com/office/drawing/2014/main" id="{FDDEC3EA-DDEC-4B3F-B836-E59F7EA5C7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666750"/>
          <a:ext cx="3333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xdr:row>
      <xdr:rowOff>47625</xdr:rowOff>
    </xdr:from>
    <xdr:to>
      <xdr:col>1</xdr:col>
      <xdr:colOff>2261870</xdr:colOff>
      <xdr:row>4</xdr:row>
      <xdr:rowOff>1181735</xdr:rowOff>
    </xdr:to>
    <xdr:pic>
      <xdr:nvPicPr>
        <xdr:cNvPr id="3" name="Picture 2">
          <a:extLst>
            <a:ext uri="{FF2B5EF4-FFF2-40B4-BE49-F238E27FC236}">
              <a16:creationId xmlns:a16="http://schemas.microsoft.com/office/drawing/2014/main" id="{74ECB3E6-A27A-42B4-A6EB-ECC4777B19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23850" y="1095375"/>
          <a:ext cx="2214245" cy="23818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95250</xdr:colOff>
      <xdr:row>5</xdr:row>
      <xdr:rowOff>123825</xdr:rowOff>
    </xdr:from>
    <xdr:to>
      <xdr:col>1</xdr:col>
      <xdr:colOff>2225675</xdr:colOff>
      <xdr:row>7</xdr:row>
      <xdr:rowOff>782955</xdr:rowOff>
    </xdr:to>
    <xdr:pic>
      <xdr:nvPicPr>
        <xdr:cNvPr id="4" name="Picture 3">
          <a:extLst>
            <a:ext uri="{FF2B5EF4-FFF2-40B4-BE49-F238E27FC236}">
              <a16:creationId xmlns:a16="http://schemas.microsoft.com/office/drawing/2014/main" id="{A433D074-34B5-413B-9C40-6C354803DB4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71475" y="3667125"/>
          <a:ext cx="2130425" cy="22212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104775</xdr:colOff>
      <xdr:row>13</xdr:row>
      <xdr:rowOff>104775</xdr:rowOff>
    </xdr:from>
    <xdr:to>
      <xdr:col>1</xdr:col>
      <xdr:colOff>2150745</xdr:colOff>
      <xdr:row>14</xdr:row>
      <xdr:rowOff>1136015</xdr:rowOff>
    </xdr:to>
    <xdr:pic>
      <xdr:nvPicPr>
        <xdr:cNvPr id="7" name="Picture 6">
          <a:extLst>
            <a:ext uri="{FF2B5EF4-FFF2-40B4-BE49-F238E27FC236}">
              <a16:creationId xmlns:a16="http://schemas.microsoft.com/office/drawing/2014/main" id="{E84D1598-6FB9-45C9-82D2-385A310F895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381000" y="11449050"/>
          <a:ext cx="2045970" cy="23228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66675</xdr:colOff>
      <xdr:row>8</xdr:row>
      <xdr:rowOff>247650</xdr:rowOff>
    </xdr:from>
    <xdr:to>
      <xdr:col>1</xdr:col>
      <xdr:colOff>2255568</xdr:colOff>
      <xdr:row>10</xdr:row>
      <xdr:rowOff>1019175</xdr:rowOff>
    </xdr:to>
    <xdr:pic>
      <xdr:nvPicPr>
        <xdr:cNvPr id="9" name="Picture 8">
          <a:extLst>
            <a:ext uri="{FF2B5EF4-FFF2-40B4-BE49-F238E27FC236}">
              <a16:creationId xmlns:a16="http://schemas.microsoft.com/office/drawing/2014/main" id="{EAB070E1-E542-45C1-81B7-392DE04FCD2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389" t="4029" r="7705" b="4334"/>
        <a:stretch/>
      </xdr:blipFill>
      <xdr:spPr bwMode="auto">
        <a:xfrm>
          <a:off x="342900" y="6296025"/>
          <a:ext cx="2188893" cy="23907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114300</xdr:colOff>
      <xdr:row>11</xdr:row>
      <xdr:rowOff>238125</xdr:rowOff>
    </xdr:from>
    <xdr:to>
      <xdr:col>1</xdr:col>
      <xdr:colOff>2204085</xdr:colOff>
      <xdr:row>12</xdr:row>
      <xdr:rowOff>1108710</xdr:rowOff>
    </xdr:to>
    <xdr:pic>
      <xdr:nvPicPr>
        <xdr:cNvPr id="10" name="Picture 9">
          <a:extLst>
            <a:ext uri="{FF2B5EF4-FFF2-40B4-BE49-F238E27FC236}">
              <a16:creationId xmlns:a16="http://schemas.microsoft.com/office/drawing/2014/main" id="{0787E09B-B7B2-48FC-A3D5-A0B90C0374B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379" t="6376" r="7691" b="3688"/>
        <a:stretch/>
      </xdr:blipFill>
      <xdr:spPr bwMode="auto">
        <a:xfrm>
          <a:off x="390525" y="9134475"/>
          <a:ext cx="2089785" cy="21755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47625</xdr:colOff>
      <xdr:row>15</xdr:row>
      <xdr:rowOff>38100</xdr:rowOff>
    </xdr:from>
    <xdr:to>
      <xdr:col>1</xdr:col>
      <xdr:colOff>2280285</xdr:colOff>
      <xdr:row>17</xdr:row>
      <xdr:rowOff>781685</xdr:rowOff>
    </xdr:to>
    <xdr:pic>
      <xdr:nvPicPr>
        <xdr:cNvPr id="11" name="Picture 10">
          <a:extLst>
            <a:ext uri="{FF2B5EF4-FFF2-40B4-BE49-F238E27FC236}">
              <a16:creationId xmlns:a16="http://schemas.microsoft.com/office/drawing/2014/main" id="{94B9ABDC-569D-4980-AC85-AAA512AD51EC}"/>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379" t="2684" r="8363" b="6369"/>
        <a:stretch/>
      </xdr:blipFill>
      <xdr:spPr bwMode="auto">
        <a:xfrm>
          <a:off x="323850" y="14382750"/>
          <a:ext cx="2232660" cy="2372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ealth.gov.au/sites/default/files/documents/2022/07/enhealth-guidance-australian-exposure-factor-guide.doc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health.gov.au/sites/default/files/documents/2022/07/enhealth-guidance-australian-exposure-factor-guide.docx" TargetMode="External"/><Relationship Id="rId1" Type="http://schemas.openxmlformats.org/officeDocument/2006/relationships/hyperlink" Target="https://www.health.gov.au/sites/default/files/documents/2022/07/enhealth-guidance-australian-exposure-factor-guid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47D6-3B97-4EB9-98F4-19D248071AFE}">
  <dimension ref="B1:R22"/>
  <sheetViews>
    <sheetView tabSelected="1" zoomScaleNormal="100" workbookViewId="0"/>
  </sheetViews>
  <sheetFormatPr defaultColWidth="9.140625" defaultRowHeight="15" x14ac:dyDescent="0.25"/>
  <cols>
    <col min="1" max="1" width="4.140625" style="5" customWidth="1"/>
    <col min="2" max="2" width="26.7109375" style="5" customWidth="1"/>
    <col min="3" max="15" width="9.140625" style="5"/>
    <col min="16" max="16" width="14.140625" style="5" customWidth="1"/>
    <col min="17" max="16384" width="9.140625" style="5"/>
  </cols>
  <sheetData>
    <row r="1" spans="2:18" ht="17.25" customHeight="1" thickBot="1" x14ac:dyDescent="0.3"/>
    <row r="2" spans="2:18" ht="18" x14ac:dyDescent="0.25">
      <c r="B2" s="115" t="s">
        <v>67</v>
      </c>
      <c r="C2" s="116"/>
      <c r="D2" s="116"/>
      <c r="E2" s="116"/>
      <c r="F2" s="116"/>
      <c r="G2" s="116"/>
      <c r="H2" s="116"/>
      <c r="I2" s="116"/>
      <c r="J2" s="116"/>
      <c r="K2" s="116"/>
      <c r="L2" s="116"/>
      <c r="M2" s="116"/>
      <c r="N2" s="116"/>
      <c r="O2" s="116"/>
      <c r="P2" s="116"/>
      <c r="Q2" s="47"/>
      <c r="R2" s="48"/>
    </row>
    <row r="3" spans="2:18" ht="51" customHeight="1" x14ac:dyDescent="0.25">
      <c r="B3" s="179" t="s">
        <v>68</v>
      </c>
      <c r="C3" s="180"/>
      <c r="D3" s="180"/>
      <c r="E3" s="180"/>
      <c r="F3" s="180"/>
      <c r="G3" s="180"/>
      <c r="H3" s="180"/>
      <c r="I3" s="180"/>
      <c r="J3" s="180"/>
      <c r="K3" s="180"/>
      <c r="L3" s="180"/>
      <c r="M3" s="180"/>
      <c r="N3" s="180"/>
      <c r="O3" s="180"/>
      <c r="P3" s="180"/>
      <c r="R3" s="50"/>
    </row>
    <row r="4" spans="2:18" ht="71.25" customHeight="1" x14ac:dyDescent="0.25">
      <c r="B4" s="179" t="s">
        <v>128</v>
      </c>
      <c r="C4" s="180"/>
      <c r="D4" s="180"/>
      <c r="E4" s="180"/>
      <c r="F4" s="180"/>
      <c r="G4" s="180"/>
      <c r="H4" s="180"/>
      <c r="I4" s="180"/>
      <c r="J4" s="180"/>
      <c r="K4" s="180"/>
      <c r="L4" s="180"/>
      <c r="M4" s="180"/>
      <c r="N4" s="180"/>
      <c r="O4" s="180"/>
      <c r="P4" s="180"/>
      <c r="R4" s="50"/>
    </row>
    <row r="5" spans="2:18" x14ac:dyDescent="0.25">
      <c r="B5" s="118" t="s">
        <v>69</v>
      </c>
      <c r="C5" s="119"/>
      <c r="D5" s="119"/>
      <c r="E5" s="119"/>
      <c r="F5" s="119"/>
      <c r="G5" s="119"/>
      <c r="H5" s="119"/>
      <c r="I5" s="119"/>
      <c r="J5" s="119"/>
      <c r="K5" s="119"/>
      <c r="L5" s="119"/>
      <c r="M5" s="119"/>
      <c r="N5" s="119"/>
      <c r="O5" s="119"/>
      <c r="P5" s="119"/>
      <c r="R5" s="50"/>
    </row>
    <row r="6" spans="2:18" x14ac:dyDescent="0.25">
      <c r="B6" s="179" t="s">
        <v>108</v>
      </c>
      <c r="C6" s="180"/>
      <c r="D6" s="180"/>
      <c r="E6" s="180"/>
      <c r="F6" s="180"/>
      <c r="G6" s="180"/>
      <c r="H6" s="180"/>
      <c r="I6" s="180"/>
      <c r="J6" s="180"/>
      <c r="K6" s="180"/>
      <c r="L6" s="180"/>
      <c r="M6" s="180"/>
      <c r="N6" s="180"/>
      <c r="O6" s="180"/>
      <c r="P6" s="180"/>
      <c r="R6" s="50"/>
    </row>
    <row r="7" spans="2:18" x14ac:dyDescent="0.25">
      <c r="B7" s="117"/>
      <c r="C7" s="175"/>
      <c r="D7" s="175"/>
      <c r="E7" s="175"/>
      <c r="F7" s="175"/>
      <c r="G7" s="175"/>
      <c r="H7" s="175"/>
      <c r="I7" s="175"/>
      <c r="J7" s="175"/>
      <c r="K7" s="175"/>
      <c r="L7" s="175"/>
      <c r="M7" s="175"/>
      <c r="N7" s="175"/>
      <c r="O7" s="175"/>
      <c r="P7" s="175"/>
      <c r="R7" s="50"/>
    </row>
    <row r="8" spans="2:18" x14ac:dyDescent="0.25">
      <c r="B8" s="118" t="s">
        <v>70</v>
      </c>
      <c r="C8" s="119"/>
      <c r="D8" s="119"/>
      <c r="E8" s="119"/>
      <c r="F8" s="119"/>
      <c r="G8" s="119"/>
      <c r="H8" s="119"/>
      <c r="I8" s="119"/>
      <c r="J8" s="119"/>
      <c r="K8" s="119"/>
      <c r="L8" s="119"/>
      <c r="M8" s="119"/>
      <c r="N8" s="119"/>
      <c r="O8" s="119"/>
      <c r="P8" s="119"/>
      <c r="R8" s="50"/>
    </row>
    <row r="9" spans="2:18" x14ac:dyDescent="0.25">
      <c r="B9" s="120" t="s">
        <v>127</v>
      </c>
      <c r="C9" s="119"/>
      <c r="D9" s="119"/>
      <c r="E9" s="119"/>
      <c r="F9" s="119"/>
      <c r="G9" s="119"/>
      <c r="H9" s="119"/>
      <c r="I9" s="119"/>
      <c r="J9" s="119"/>
      <c r="K9" s="119"/>
      <c r="L9" s="119"/>
      <c r="M9" s="119"/>
      <c r="N9" s="119"/>
      <c r="O9" s="119"/>
      <c r="P9" s="119"/>
      <c r="R9" s="50"/>
    </row>
    <row r="10" spans="2:18" x14ac:dyDescent="0.25">
      <c r="B10" s="120" t="s">
        <v>80</v>
      </c>
      <c r="C10" s="119"/>
      <c r="D10" s="119"/>
      <c r="E10" s="119"/>
      <c r="F10" s="119"/>
      <c r="G10" s="119"/>
      <c r="H10" s="119"/>
      <c r="I10" s="119"/>
      <c r="J10" s="119"/>
      <c r="K10" s="119"/>
      <c r="L10" s="119"/>
      <c r="M10" s="119"/>
      <c r="N10" s="119"/>
      <c r="O10" s="119"/>
      <c r="P10" s="119"/>
      <c r="R10" s="50"/>
    </row>
    <row r="11" spans="2:18" x14ac:dyDescent="0.25">
      <c r="B11" s="120"/>
      <c r="C11" s="119"/>
      <c r="D11" s="119"/>
      <c r="E11" s="119"/>
      <c r="F11" s="119"/>
      <c r="G11" s="119"/>
      <c r="H11" s="119"/>
      <c r="I11" s="119"/>
      <c r="J11" s="119"/>
      <c r="K11" s="119"/>
      <c r="L11" s="119"/>
      <c r="M11" s="119"/>
      <c r="N11" s="119"/>
      <c r="O11" s="119"/>
      <c r="P11" s="119"/>
      <c r="R11" s="50"/>
    </row>
    <row r="12" spans="2:18" x14ac:dyDescent="0.25">
      <c r="B12" s="118" t="s">
        <v>79</v>
      </c>
      <c r="C12" s="176"/>
      <c r="D12" s="176"/>
      <c r="E12" s="176"/>
      <c r="F12" s="119"/>
      <c r="G12" s="119"/>
      <c r="H12" s="119"/>
      <c r="I12" s="119"/>
      <c r="J12" s="119"/>
      <c r="K12" s="119"/>
      <c r="L12" s="119"/>
      <c r="M12" s="119"/>
      <c r="N12" s="119"/>
      <c r="O12" s="119"/>
      <c r="P12" s="119"/>
      <c r="R12" s="50"/>
    </row>
    <row r="13" spans="2:18" x14ac:dyDescent="0.25">
      <c r="B13" s="120" t="s">
        <v>81</v>
      </c>
      <c r="C13" s="119"/>
      <c r="D13" s="119"/>
      <c r="E13" s="119"/>
      <c r="F13" s="119"/>
      <c r="G13" s="119"/>
      <c r="H13" s="119"/>
      <c r="I13" s="119"/>
      <c r="J13" s="119"/>
      <c r="K13" s="119"/>
      <c r="L13" s="119"/>
      <c r="M13" s="119"/>
      <c r="N13" s="119"/>
      <c r="O13" s="119"/>
      <c r="P13" s="119"/>
      <c r="R13" s="50"/>
    </row>
    <row r="14" spans="2:18" x14ac:dyDescent="0.25">
      <c r="B14" s="120"/>
      <c r="C14" s="119"/>
      <c r="D14" s="119"/>
      <c r="E14" s="119"/>
      <c r="F14" s="119"/>
      <c r="G14" s="119"/>
      <c r="H14" s="119"/>
      <c r="I14" s="119"/>
      <c r="J14" s="119"/>
      <c r="K14" s="119"/>
      <c r="L14" s="119"/>
      <c r="M14" s="119"/>
      <c r="N14" s="119"/>
      <c r="O14" s="119"/>
      <c r="P14" s="119"/>
      <c r="R14" s="50"/>
    </row>
    <row r="15" spans="2:18" x14ac:dyDescent="0.25">
      <c r="B15" s="118" t="s">
        <v>78</v>
      </c>
      <c r="C15" s="119"/>
      <c r="D15" s="119"/>
      <c r="E15" s="119"/>
      <c r="F15" s="119"/>
      <c r="G15" s="119"/>
      <c r="H15" s="119"/>
      <c r="I15" s="119"/>
      <c r="J15" s="119"/>
      <c r="K15" s="119"/>
      <c r="L15" s="119"/>
      <c r="M15" s="119"/>
      <c r="N15" s="119"/>
      <c r="O15" s="119"/>
      <c r="P15" s="119"/>
      <c r="R15" s="50"/>
    </row>
    <row r="16" spans="2:18" x14ac:dyDescent="0.25">
      <c r="B16" s="120" t="s">
        <v>109</v>
      </c>
      <c r="C16" s="119"/>
      <c r="D16" s="119"/>
      <c r="E16" s="119"/>
      <c r="F16" s="119"/>
      <c r="G16" s="119"/>
      <c r="H16" s="119"/>
      <c r="I16" s="119"/>
      <c r="J16" s="119"/>
      <c r="K16" s="119"/>
      <c r="L16" s="119"/>
      <c r="M16" s="119"/>
      <c r="N16" s="119"/>
      <c r="O16" s="119"/>
      <c r="P16" s="119"/>
      <c r="R16" s="50"/>
    </row>
    <row r="17" spans="2:18" x14ac:dyDescent="0.25">
      <c r="B17" s="120" t="s">
        <v>24</v>
      </c>
      <c r="C17" s="119"/>
      <c r="D17" s="119"/>
      <c r="E17" s="119"/>
      <c r="F17" s="119"/>
      <c r="G17" s="119"/>
      <c r="H17" s="119"/>
      <c r="I17" s="119"/>
      <c r="J17" s="119"/>
      <c r="K17" s="119"/>
      <c r="L17" s="119"/>
      <c r="M17" s="119"/>
      <c r="N17" s="119"/>
      <c r="O17" s="119"/>
      <c r="P17" s="119"/>
      <c r="R17" s="50"/>
    </row>
    <row r="18" spans="2:18" x14ac:dyDescent="0.25">
      <c r="B18" s="120"/>
      <c r="C18" s="119"/>
      <c r="D18" s="119"/>
      <c r="E18" s="119"/>
      <c r="F18" s="119"/>
      <c r="G18" s="119"/>
      <c r="H18" s="119"/>
      <c r="I18" s="119"/>
      <c r="J18" s="119"/>
      <c r="K18" s="119"/>
      <c r="L18" s="119"/>
      <c r="M18" s="119"/>
      <c r="N18" s="119"/>
      <c r="O18" s="119"/>
      <c r="P18" s="119"/>
      <c r="R18" s="50"/>
    </row>
    <row r="19" spans="2:18" x14ac:dyDescent="0.25">
      <c r="B19" s="118" t="s">
        <v>25</v>
      </c>
      <c r="C19" s="119"/>
      <c r="D19" s="119"/>
      <c r="E19" s="119"/>
      <c r="F19" s="119"/>
      <c r="G19" s="119"/>
      <c r="H19" s="119"/>
      <c r="I19" s="119"/>
      <c r="J19" s="119"/>
      <c r="K19" s="119"/>
      <c r="L19" s="119"/>
      <c r="M19" s="119"/>
      <c r="N19" s="119"/>
      <c r="O19" s="119"/>
      <c r="P19" s="119"/>
      <c r="R19" s="50"/>
    </row>
    <row r="20" spans="2:18" x14ac:dyDescent="0.25">
      <c r="B20" s="120" t="s">
        <v>105</v>
      </c>
      <c r="C20" s="119"/>
      <c r="D20" s="119"/>
      <c r="E20" s="119"/>
      <c r="F20" s="119"/>
      <c r="G20" s="119"/>
      <c r="H20" s="119"/>
      <c r="I20" s="119"/>
      <c r="J20" s="119"/>
      <c r="K20" s="119"/>
      <c r="L20" s="119"/>
      <c r="M20" s="119"/>
      <c r="N20" s="119"/>
      <c r="O20" s="119"/>
      <c r="P20" s="119"/>
      <c r="R20" s="50"/>
    </row>
    <row r="21" spans="2:18" x14ac:dyDescent="0.25">
      <c r="B21" s="120"/>
      <c r="C21" s="119"/>
      <c r="D21" s="119"/>
      <c r="E21" s="119"/>
      <c r="F21" s="119"/>
      <c r="G21" s="119"/>
      <c r="H21" s="119"/>
      <c r="I21" s="119"/>
      <c r="J21" s="119"/>
      <c r="K21" s="119"/>
      <c r="L21" s="119"/>
      <c r="M21" s="119"/>
      <c r="N21" s="119"/>
      <c r="O21" s="119"/>
      <c r="P21" s="119"/>
      <c r="R21" s="50"/>
    </row>
    <row r="22" spans="2:18" ht="119.25" customHeight="1" thickBot="1" x14ac:dyDescent="0.3">
      <c r="B22" s="177" t="s">
        <v>26</v>
      </c>
      <c r="C22" s="178"/>
      <c r="D22" s="178"/>
      <c r="E22" s="178"/>
      <c r="F22" s="178"/>
      <c r="G22" s="178"/>
      <c r="H22" s="178"/>
      <c r="I22" s="178"/>
      <c r="J22" s="178"/>
      <c r="K22" s="178"/>
      <c r="L22" s="178"/>
      <c r="M22" s="178"/>
      <c r="N22" s="178"/>
      <c r="O22" s="178"/>
      <c r="P22" s="178"/>
      <c r="Q22" s="54"/>
      <c r="R22" s="56"/>
    </row>
  </sheetData>
  <sheetProtection algorithmName="SHA-512" hashValue="VPE791YxMQCKGEPSGYZIHtt1NIRkD9lq/RP+YvQKcoT90f4RmllSDlm9EG6xHZjALAgeD/bGfZpzttBYzCQnbg==" saltValue="hjXa3vuUQXmh/Ysx302yXQ==" spinCount="100000" sheet="1" objects="1" scenarios="1"/>
  <mergeCells count="4">
    <mergeCell ref="B22:P22"/>
    <mergeCell ref="B3:P3"/>
    <mergeCell ref="B4:P4"/>
    <mergeCell ref="B6:P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D439-5FC6-4080-AE5A-B30742D26876}">
  <sheetPr>
    <tabColor rgb="FFFFFF00"/>
  </sheetPr>
  <dimension ref="A1:W112"/>
  <sheetViews>
    <sheetView zoomScaleNormal="100" workbookViewId="0"/>
  </sheetViews>
  <sheetFormatPr defaultRowHeight="15" x14ac:dyDescent="0.25"/>
  <cols>
    <col min="1" max="1" width="7.140625" customWidth="1"/>
    <col min="2" max="2" width="53.140625" customWidth="1"/>
    <col min="3" max="3" width="9.5703125" bestFit="1" customWidth="1"/>
    <col min="8" max="8" width="10" customWidth="1"/>
    <col min="10" max="10" width="48.28515625" customWidth="1"/>
    <col min="11" max="11" width="9.140625" customWidth="1"/>
    <col min="12" max="17" width="9.140625" style="5" customWidth="1"/>
    <col min="18" max="18" width="42.140625" style="5" bestFit="1" customWidth="1"/>
    <col min="19" max="20" width="14.28515625" style="5" customWidth="1"/>
    <col min="21" max="21" width="13.85546875" style="5" customWidth="1"/>
  </cols>
  <sheetData>
    <row r="1" spans="1:23" s="5" customFormat="1" ht="72" customHeight="1" thickBot="1" x14ac:dyDescent="0.55000000000000004">
      <c r="A1" s="25"/>
      <c r="B1" s="182" t="s">
        <v>98</v>
      </c>
      <c r="C1" s="183"/>
      <c r="D1" s="183"/>
      <c r="E1" s="183"/>
      <c r="F1" s="183"/>
      <c r="G1" s="183"/>
      <c r="H1" s="183"/>
      <c r="J1" s="184" t="s">
        <v>99</v>
      </c>
      <c r="K1" s="184"/>
      <c r="L1" s="184"/>
      <c r="M1" s="184"/>
      <c r="N1" s="184"/>
      <c r="O1" s="184"/>
      <c r="P1" s="184"/>
      <c r="Q1" s="24"/>
      <c r="R1" s="184" t="s">
        <v>100</v>
      </c>
      <c r="S1" s="185"/>
      <c r="T1" s="185"/>
      <c r="U1" s="185"/>
      <c r="V1" s="29"/>
      <c r="W1" s="29"/>
    </row>
    <row r="2" spans="1:23" s="5" customFormat="1" ht="15.75" thickTop="1" x14ac:dyDescent="0.25">
      <c r="B2" s="73" t="s">
        <v>0</v>
      </c>
      <c r="C2" s="74">
        <v>1</v>
      </c>
      <c r="D2" s="75">
        <v>2</v>
      </c>
      <c r="E2" s="75">
        <v>3</v>
      </c>
      <c r="F2" s="76">
        <v>4</v>
      </c>
      <c r="G2" s="77">
        <v>5</v>
      </c>
      <c r="H2" s="78">
        <v>6</v>
      </c>
      <c r="J2" s="73" t="s">
        <v>50</v>
      </c>
      <c r="K2" s="74">
        <v>1</v>
      </c>
      <c r="L2" s="75">
        <v>2</v>
      </c>
      <c r="M2" s="75">
        <v>3</v>
      </c>
      <c r="N2" s="76">
        <v>4</v>
      </c>
      <c r="O2" s="77">
        <v>5</v>
      </c>
      <c r="P2" s="78">
        <v>6</v>
      </c>
      <c r="Q2" s="21"/>
      <c r="R2" s="73" t="s">
        <v>36</v>
      </c>
      <c r="S2" s="104" t="s">
        <v>37</v>
      </c>
      <c r="T2" s="105" t="s">
        <v>38</v>
      </c>
      <c r="U2" s="106" t="s">
        <v>39</v>
      </c>
    </row>
    <row r="3" spans="1:23" s="5" customFormat="1" x14ac:dyDescent="0.25">
      <c r="A3" s="26"/>
      <c r="B3" s="20" t="s">
        <v>40</v>
      </c>
      <c r="C3" s="88">
        <v>2</v>
      </c>
      <c r="D3" s="88">
        <v>2</v>
      </c>
      <c r="E3" s="88" t="s">
        <v>35</v>
      </c>
      <c r="F3" s="88">
        <v>3</v>
      </c>
      <c r="G3" s="88">
        <v>3</v>
      </c>
      <c r="H3" s="89">
        <v>3</v>
      </c>
      <c r="J3" s="12" t="s">
        <v>61</v>
      </c>
      <c r="K3" s="96" t="s">
        <v>51</v>
      </c>
      <c r="L3" s="96" t="s">
        <v>51</v>
      </c>
      <c r="M3" s="97">
        <f>E$6*E10*10000*3*E$4/365/E18</f>
        <v>606.95468914646995</v>
      </c>
      <c r="N3" s="96" t="s">
        <v>51</v>
      </c>
      <c r="O3" s="97">
        <f t="shared" ref="O3:O8" si="0">G$6*G10*10000*G$3*G$4/365/G18</f>
        <v>65.753424657534254</v>
      </c>
      <c r="P3" s="98" t="s">
        <v>51</v>
      </c>
      <c r="Q3" s="22"/>
      <c r="R3" s="12" t="s">
        <v>61</v>
      </c>
      <c r="S3" s="96" t="s">
        <v>51</v>
      </c>
      <c r="T3" s="107">
        <f>M3+O3</f>
        <v>672.70811380400414</v>
      </c>
      <c r="U3" s="98" t="s">
        <v>51</v>
      </c>
    </row>
    <row r="4" spans="1:23" s="5" customFormat="1" x14ac:dyDescent="0.25">
      <c r="B4" s="11" t="s">
        <v>41</v>
      </c>
      <c r="C4" s="90">
        <v>240</v>
      </c>
      <c r="D4" s="90">
        <v>240</v>
      </c>
      <c r="E4" s="90">
        <v>240</v>
      </c>
      <c r="F4" s="90">
        <v>240</v>
      </c>
      <c r="G4" s="90">
        <v>26</v>
      </c>
      <c r="H4" s="91">
        <v>26</v>
      </c>
      <c r="J4" s="12" t="s">
        <v>44</v>
      </c>
      <c r="K4" s="96" t="s">
        <v>51</v>
      </c>
      <c r="L4" s="96" t="s">
        <v>51</v>
      </c>
      <c r="M4" s="90">
        <f>E$6*E11*10000*3*E$4/365/E19</f>
        <v>487.34891216760673</v>
      </c>
      <c r="N4" s="96" t="s">
        <v>51</v>
      </c>
      <c r="O4" s="90">
        <f t="shared" si="0"/>
        <v>55.310233682514081</v>
      </c>
      <c r="P4" s="98" t="s">
        <v>51</v>
      </c>
      <c r="Q4" s="22"/>
      <c r="R4" s="12" t="s">
        <v>44</v>
      </c>
      <c r="S4" s="96" t="s">
        <v>51</v>
      </c>
      <c r="T4" s="108">
        <f t="shared" ref="T4:T6" si="1">M4+O4</f>
        <v>542.65914585012081</v>
      </c>
      <c r="U4" s="98" t="s">
        <v>51</v>
      </c>
      <c r="V4" s="22"/>
    </row>
    <row r="5" spans="1:23" s="5" customFormat="1" ht="16.5" customHeight="1" x14ac:dyDescent="0.25">
      <c r="A5" s="27"/>
      <c r="B5" s="11" t="s">
        <v>42</v>
      </c>
      <c r="C5" s="90">
        <v>365</v>
      </c>
      <c r="D5" s="90">
        <v>365</v>
      </c>
      <c r="E5" s="90">
        <v>365</v>
      </c>
      <c r="F5" s="90">
        <v>365</v>
      </c>
      <c r="G5" s="90">
        <v>365</v>
      </c>
      <c r="H5" s="91">
        <v>365</v>
      </c>
      <c r="J5" s="11" t="s">
        <v>45</v>
      </c>
      <c r="K5" s="96" t="s">
        <v>51</v>
      </c>
      <c r="L5" s="96" t="s">
        <v>51</v>
      </c>
      <c r="M5" s="90">
        <f>E$6*E12*10000*2*E$4/365/E20</f>
        <v>237.44292237442926</v>
      </c>
      <c r="N5" s="96" t="s">
        <v>51</v>
      </c>
      <c r="O5" s="90">
        <f t="shared" si="0"/>
        <v>38.584474885844749</v>
      </c>
      <c r="P5" s="98" t="s">
        <v>51</v>
      </c>
      <c r="Q5" s="22"/>
      <c r="R5" s="11" t="s">
        <v>45</v>
      </c>
      <c r="S5" s="96" t="s">
        <v>51</v>
      </c>
      <c r="T5" s="108">
        <f t="shared" si="1"/>
        <v>276.02739726027403</v>
      </c>
      <c r="U5" s="98" t="s">
        <v>51</v>
      </c>
      <c r="V5" s="22"/>
      <c r="W5" s="22"/>
    </row>
    <row r="6" spans="1:23" s="5" customFormat="1" ht="18.75" customHeight="1" thickBot="1" x14ac:dyDescent="0.3">
      <c r="B6" s="11" t="s">
        <v>43</v>
      </c>
      <c r="C6" s="90">
        <v>2</v>
      </c>
      <c r="D6" s="90">
        <f>C6</f>
        <v>2</v>
      </c>
      <c r="E6" s="90">
        <f t="shared" ref="E6:H6" si="2">D6</f>
        <v>2</v>
      </c>
      <c r="F6" s="90">
        <f t="shared" si="2"/>
        <v>2</v>
      </c>
      <c r="G6" s="90">
        <f t="shared" si="2"/>
        <v>2</v>
      </c>
      <c r="H6" s="91">
        <f t="shared" si="2"/>
        <v>2</v>
      </c>
      <c r="J6" s="11" t="s">
        <v>46</v>
      </c>
      <c r="K6" s="96" t="s">
        <v>51</v>
      </c>
      <c r="L6" s="96" t="s">
        <v>51</v>
      </c>
      <c r="M6" s="90">
        <f>E$6*E13*10000*2*E$4/365/E21</f>
        <v>210.86443079829948</v>
      </c>
      <c r="N6" s="96" t="s">
        <v>51</v>
      </c>
      <c r="O6" s="90">
        <f t="shared" si="0"/>
        <v>35.370807746811522</v>
      </c>
      <c r="P6" s="98" t="s">
        <v>51</v>
      </c>
      <c r="Q6" s="22"/>
      <c r="R6" s="11" t="s">
        <v>46</v>
      </c>
      <c r="S6" s="96" t="s">
        <v>51</v>
      </c>
      <c r="T6" s="108">
        <f t="shared" si="1"/>
        <v>246.235238545111</v>
      </c>
      <c r="U6" s="98" t="s">
        <v>51</v>
      </c>
      <c r="V6" s="22"/>
      <c r="W6" s="22"/>
    </row>
    <row r="7" spans="1:23" s="5" customFormat="1" ht="13.5" customHeight="1" thickTop="1" x14ac:dyDescent="0.25">
      <c r="B7" s="19" t="s">
        <v>112</v>
      </c>
      <c r="C7" s="17"/>
      <c r="D7" s="17"/>
      <c r="E7" s="17"/>
      <c r="F7" s="17"/>
      <c r="G7" s="17"/>
      <c r="H7" s="17"/>
      <c r="J7" s="11" t="s">
        <v>47</v>
      </c>
      <c r="K7" s="96" t="s">
        <v>51</v>
      </c>
      <c r="L7" s="96" t="s">
        <v>51</v>
      </c>
      <c r="M7" s="90">
        <f>E$6*E14*10000*2*E$4/365/E22</f>
        <v>210.72784287836279</v>
      </c>
      <c r="N7" s="96" t="s">
        <v>51</v>
      </c>
      <c r="O7" s="90">
        <f t="shared" si="0"/>
        <v>35.530615613137492</v>
      </c>
      <c r="P7" s="91">
        <f>H$6*H14*10000*H$3*H$4/365/H22</f>
        <v>106.07691038125103</v>
      </c>
      <c r="Q7" s="6"/>
      <c r="R7" s="11" t="s">
        <v>47</v>
      </c>
      <c r="S7" s="96" t="s">
        <v>51</v>
      </c>
      <c r="T7" s="109" t="s">
        <v>51</v>
      </c>
      <c r="U7" s="110">
        <f>M7+P7</f>
        <v>316.80475325961379</v>
      </c>
      <c r="V7" s="22"/>
      <c r="W7" s="22"/>
    </row>
    <row r="8" spans="1:23" s="5" customFormat="1" ht="15.75" thickBot="1" x14ac:dyDescent="0.3">
      <c r="B8" s="18"/>
      <c r="C8" s="6"/>
      <c r="D8" s="6"/>
      <c r="E8" s="6"/>
      <c r="F8" s="6"/>
      <c r="G8" s="6"/>
      <c r="H8" s="6"/>
      <c r="J8" s="84" t="s">
        <v>49</v>
      </c>
      <c r="K8" s="99">
        <f>C$6*C15*10000*C$3*C$4/365/C23</f>
        <v>62.680834720266297</v>
      </c>
      <c r="L8" s="99">
        <f>D$6*D15*10000*D$3*D$4/365/D23</f>
        <v>267.00806554858536</v>
      </c>
      <c r="M8" s="100" t="s">
        <v>51</v>
      </c>
      <c r="N8" s="99">
        <f>F$6*F15*10000*F$3*F$4/365/F23</f>
        <v>279.29842529765722</v>
      </c>
      <c r="O8" s="99">
        <f t="shared" si="0"/>
        <v>25.863525796953017</v>
      </c>
      <c r="P8" s="101">
        <f>H$6*H15*10000*H$3*H$4/365/H23</f>
        <v>96.863397772372295</v>
      </c>
      <c r="Q8" s="6"/>
      <c r="R8" s="84" t="s">
        <v>49</v>
      </c>
      <c r="S8" s="111">
        <f>N8+P8</f>
        <v>376.16182307002953</v>
      </c>
      <c r="T8" s="112" t="s">
        <v>51</v>
      </c>
      <c r="U8" s="113" t="s">
        <v>51</v>
      </c>
      <c r="V8" s="22"/>
      <c r="W8" s="22"/>
    </row>
    <row r="9" spans="1:23" s="5" customFormat="1" ht="16.5" thickTop="1" thickBot="1" x14ac:dyDescent="0.3">
      <c r="B9" s="73" t="s">
        <v>110</v>
      </c>
      <c r="C9" s="74">
        <v>1</v>
      </c>
      <c r="D9" s="75">
        <v>2</v>
      </c>
      <c r="E9" s="75">
        <v>3</v>
      </c>
      <c r="F9" s="76">
        <v>4</v>
      </c>
      <c r="G9" s="77">
        <v>5</v>
      </c>
      <c r="H9" s="78">
        <v>6</v>
      </c>
      <c r="J9" s="102" t="s">
        <v>52</v>
      </c>
      <c r="R9" s="32"/>
      <c r="S9" s="32"/>
      <c r="T9" s="32"/>
      <c r="U9" s="32"/>
    </row>
    <row r="10" spans="1:23" s="5" customFormat="1" ht="15.75" thickTop="1" x14ac:dyDescent="0.25">
      <c r="B10" s="12" t="s">
        <v>61</v>
      </c>
      <c r="C10" s="79" t="s">
        <v>34</v>
      </c>
      <c r="D10" s="79" t="s">
        <v>34</v>
      </c>
      <c r="E10" s="80">
        <f>'5. Skin Surface Area Data'!J23</f>
        <v>0.2</v>
      </c>
      <c r="F10" s="79" t="s">
        <v>34</v>
      </c>
      <c r="G10" s="80">
        <f>'5. Skin Surface Area Data'!J24</f>
        <v>0.2</v>
      </c>
      <c r="H10" s="81" t="s">
        <v>34</v>
      </c>
      <c r="J10" s="73" t="s">
        <v>113</v>
      </c>
      <c r="K10" s="74">
        <v>1</v>
      </c>
      <c r="L10" s="75">
        <v>2</v>
      </c>
      <c r="M10" s="75">
        <v>3</v>
      </c>
      <c r="N10" s="76">
        <v>4</v>
      </c>
      <c r="O10" s="77">
        <v>5</v>
      </c>
      <c r="P10" s="78">
        <v>6</v>
      </c>
      <c r="Q10" s="23"/>
      <c r="R10" s="73" t="s">
        <v>114</v>
      </c>
      <c r="S10" s="104" t="s">
        <v>37</v>
      </c>
      <c r="T10" s="105" t="s">
        <v>38</v>
      </c>
      <c r="U10" s="106" t="s">
        <v>39</v>
      </c>
    </row>
    <row r="11" spans="1:23" s="5" customFormat="1" x14ac:dyDescent="0.25">
      <c r="B11" s="12" t="s">
        <v>44</v>
      </c>
      <c r="C11" s="79" t="s">
        <v>34</v>
      </c>
      <c r="D11" s="79" t="s">
        <v>34</v>
      </c>
      <c r="E11" s="80">
        <f>'5. Skin Surface Area Data'!K23</f>
        <v>0.21000000000000002</v>
      </c>
      <c r="F11" s="79" t="s">
        <v>34</v>
      </c>
      <c r="G11" s="80">
        <f>'5. Skin Surface Area Data'!K24</f>
        <v>0.21999999999999997</v>
      </c>
      <c r="H11" s="82" t="s">
        <v>34</v>
      </c>
      <c r="J11" s="12" t="s">
        <v>61</v>
      </c>
      <c r="K11" s="96" t="s">
        <v>51</v>
      </c>
      <c r="L11" s="96" t="s">
        <v>51</v>
      </c>
      <c r="M11" s="97">
        <f>E10*3*E$4/365*10000/E18</f>
        <v>303.47734457323509</v>
      </c>
      <c r="N11" s="96" t="s">
        <v>51</v>
      </c>
      <c r="O11" s="97">
        <f t="shared" ref="O11:O16" si="3">G10*G$3*G$4/365*10000/G18</f>
        <v>32.876712328767127</v>
      </c>
      <c r="P11" s="98" t="s">
        <v>51</v>
      </c>
      <c r="Q11" s="22"/>
      <c r="R11" s="12" t="s">
        <v>61</v>
      </c>
      <c r="S11" s="96" t="s">
        <v>51</v>
      </c>
      <c r="T11" s="107">
        <f>M11+O11</f>
        <v>336.35405690200218</v>
      </c>
      <c r="U11" s="98" t="s">
        <v>51</v>
      </c>
    </row>
    <row r="12" spans="1:23" s="5" customFormat="1" x14ac:dyDescent="0.25">
      <c r="B12" s="11" t="s">
        <v>45</v>
      </c>
      <c r="C12" s="79" t="s">
        <v>34</v>
      </c>
      <c r="D12" s="79" t="s">
        <v>34</v>
      </c>
      <c r="E12" s="80">
        <f>'5. Skin Surface Area Data'!L23</f>
        <v>0.32500000000000001</v>
      </c>
      <c r="F12" s="79" t="s">
        <v>34</v>
      </c>
      <c r="G12" s="80">
        <f>'5. Skin Surface Area Data'!L24</f>
        <v>0.32500000000000001</v>
      </c>
      <c r="H12" s="82" t="s">
        <v>34</v>
      </c>
      <c r="J12" s="12" t="s">
        <v>44</v>
      </c>
      <c r="K12" s="96" t="s">
        <v>51</v>
      </c>
      <c r="L12" s="96" t="s">
        <v>51</v>
      </c>
      <c r="M12" s="90">
        <f>E11*3*E$4/365*10000/E19</f>
        <v>243.67445608380342</v>
      </c>
      <c r="N12" s="96" t="s">
        <v>51</v>
      </c>
      <c r="O12" s="90">
        <f t="shared" si="3"/>
        <v>27.655116841257044</v>
      </c>
      <c r="P12" s="98" t="s">
        <v>51</v>
      </c>
      <c r="Q12" s="22"/>
      <c r="R12" s="12" t="s">
        <v>44</v>
      </c>
      <c r="S12" s="96" t="s">
        <v>51</v>
      </c>
      <c r="T12" s="108">
        <f>M12+O12</f>
        <v>271.32957292506046</v>
      </c>
      <c r="U12" s="98" t="s">
        <v>51</v>
      </c>
      <c r="V12" s="22"/>
      <c r="W12" s="22"/>
    </row>
    <row r="13" spans="1:23" s="5" customFormat="1" x14ac:dyDescent="0.25">
      <c r="B13" s="11" t="s">
        <v>46</v>
      </c>
      <c r="C13" s="79" t="s">
        <v>34</v>
      </c>
      <c r="D13" s="79" t="s">
        <v>34</v>
      </c>
      <c r="E13" s="80">
        <f>'5. Skin Surface Area Data'!M23</f>
        <v>0.46499999999999997</v>
      </c>
      <c r="F13" s="79" t="s">
        <v>34</v>
      </c>
      <c r="G13" s="80">
        <f>'5. Skin Surface Area Data'!M24</f>
        <v>0.48</v>
      </c>
      <c r="H13" s="82" t="s">
        <v>34</v>
      </c>
      <c r="J13" s="11" t="s">
        <v>45</v>
      </c>
      <c r="K13" s="96" t="s">
        <v>51</v>
      </c>
      <c r="L13" s="96" t="s">
        <v>51</v>
      </c>
      <c r="M13" s="90">
        <f>E12*2*E$4/365*10000/E20</f>
        <v>118.72146118721463</v>
      </c>
      <c r="N13" s="96" t="s">
        <v>51</v>
      </c>
      <c r="O13" s="90">
        <f t="shared" si="3"/>
        <v>19.292237442922371</v>
      </c>
      <c r="P13" s="98" t="s">
        <v>51</v>
      </c>
      <c r="Q13" s="22"/>
      <c r="R13" s="11" t="s">
        <v>45</v>
      </c>
      <c r="S13" s="96" t="s">
        <v>51</v>
      </c>
      <c r="T13" s="108">
        <f>M13+O13</f>
        <v>138.01369863013701</v>
      </c>
      <c r="U13" s="98" t="s">
        <v>51</v>
      </c>
      <c r="V13" s="22"/>
      <c r="W13" s="22"/>
    </row>
    <row r="14" spans="1:23" s="5" customFormat="1" x14ac:dyDescent="0.25">
      <c r="B14" s="11" t="s">
        <v>47</v>
      </c>
      <c r="C14" s="79" t="s">
        <v>34</v>
      </c>
      <c r="D14" s="79" t="s">
        <v>34</v>
      </c>
      <c r="E14" s="80">
        <f>'5. Skin Surface Area Data'!N23</f>
        <v>0.66500000000000004</v>
      </c>
      <c r="F14" s="79" t="s">
        <v>34</v>
      </c>
      <c r="G14" s="80">
        <f>'5. Skin Surface Area Data'!N24</f>
        <v>0.69000000000000006</v>
      </c>
      <c r="H14" s="83">
        <f>'5. Skin Surface Area Data'!N25</f>
        <v>2.06</v>
      </c>
      <c r="J14" s="11" t="s">
        <v>46</v>
      </c>
      <c r="K14" s="96" t="s">
        <v>51</v>
      </c>
      <c r="L14" s="96" t="s">
        <v>51</v>
      </c>
      <c r="M14" s="90">
        <f>E13*2*E$4/365*10000/E21</f>
        <v>105.43221539914974</v>
      </c>
      <c r="N14" s="96" t="s">
        <v>51</v>
      </c>
      <c r="O14" s="90">
        <f t="shared" si="3"/>
        <v>17.685403873405761</v>
      </c>
      <c r="P14" s="98" t="s">
        <v>51</v>
      </c>
      <c r="Q14" s="22"/>
      <c r="R14" s="11" t="s">
        <v>46</v>
      </c>
      <c r="S14" s="96" t="s">
        <v>51</v>
      </c>
      <c r="T14" s="108">
        <f>M14+O14</f>
        <v>123.1176192725555</v>
      </c>
      <c r="U14" s="98" t="s">
        <v>51</v>
      </c>
      <c r="V14" s="22"/>
      <c r="W14" s="22"/>
    </row>
    <row r="15" spans="1:23" s="5" customFormat="1" ht="15.75" thickBot="1" x14ac:dyDescent="0.3">
      <c r="B15" s="84" t="s">
        <v>49</v>
      </c>
      <c r="C15" s="85">
        <f>'5. Skin Surface Area Data'!F23</f>
        <v>0.255</v>
      </c>
      <c r="D15" s="85">
        <f>'5. Skin Surface Area Data'!F24</f>
        <v>1.0862500000000002</v>
      </c>
      <c r="E15" s="86" t="s">
        <v>34</v>
      </c>
      <c r="F15" s="85">
        <f>'5. Skin Surface Area Data'!F25</f>
        <v>0.75750000000000006</v>
      </c>
      <c r="G15" s="85">
        <f>'5. Skin Surface Area Data'!F26</f>
        <v>0.64749999999999996</v>
      </c>
      <c r="H15" s="87">
        <f>'5. Skin Surface Area Data'!F27</f>
        <v>2.4249999999999998</v>
      </c>
      <c r="J15" s="11" t="s">
        <v>47</v>
      </c>
      <c r="K15" s="96" t="s">
        <v>51</v>
      </c>
      <c r="L15" s="96" t="s">
        <v>51</v>
      </c>
      <c r="M15" s="90">
        <f>E14*2*E$4/365*10000/E22</f>
        <v>105.3639214391814</v>
      </c>
      <c r="N15" s="96" t="s">
        <v>51</v>
      </c>
      <c r="O15" s="90">
        <f t="shared" si="3"/>
        <v>17.765307806568742</v>
      </c>
      <c r="P15" s="103">
        <f>H14*H$3*H$4/365*10000/H22</f>
        <v>53.038455190625513</v>
      </c>
      <c r="Q15" s="22"/>
      <c r="R15" s="11" t="s">
        <v>47</v>
      </c>
      <c r="S15" s="96" t="s">
        <v>51</v>
      </c>
      <c r="T15" s="109" t="s">
        <v>51</v>
      </c>
      <c r="U15" s="110">
        <f>M15+P15</f>
        <v>158.40237662980689</v>
      </c>
      <c r="V15" s="22"/>
      <c r="W15" s="22"/>
    </row>
    <row r="16" spans="1:23" s="5" customFormat="1" ht="16.5" thickTop="1" thickBot="1" x14ac:dyDescent="0.3">
      <c r="B16" s="13"/>
      <c r="C16" s="14"/>
      <c r="D16" s="14"/>
      <c r="E16" s="14"/>
      <c r="F16" s="14"/>
      <c r="G16" s="14"/>
      <c r="H16" s="14"/>
      <c r="J16" s="84" t="s">
        <v>49</v>
      </c>
      <c r="K16" s="99">
        <f>C15*C$3*C$4/365*10000/C23</f>
        <v>31.340417360133149</v>
      </c>
      <c r="L16" s="99">
        <f>D15*D$3*D$4/365*10000/D23</f>
        <v>133.50403277429268</v>
      </c>
      <c r="M16" s="100" t="s">
        <v>51</v>
      </c>
      <c r="N16" s="99">
        <f>F15*F$3*F$4/365*10000/F23</f>
        <v>139.64921264882855</v>
      </c>
      <c r="O16" s="99">
        <f t="shared" si="3"/>
        <v>12.931762898476507</v>
      </c>
      <c r="P16" s="101">
        <f>H15*H$3*H$4/365*10000/H23</f>
        <v>48.431698886186147</v>
      </c>
      <c r="Q16" s="6"/>
      <c r="R16" s="84" t="s">
        <v>49</v>
      </c>
      <c r="S16" s="114">
        <f>N16+P16</f>
        <v>188.08091153501471</v>
      </c>
      <c r="T16" s="112" t="s">
        <v>51</v>
      </c>
      <c r="U16" s="113" t="s">
        <v>51</v>
      </c>
      <c r="V16" s="22"/>
      <c r="W16" s="22"/>
    </row>
    <row r="17" spans="2:21" s="5" customFormat="1" ht="15.75" thickTop="1" x14ac:dyDescent="0.25">
      <c r="B17" s="73" t="s">
        <v>111</v>
      </c>
      <c r="C17" s="74">
        <v>1</v>
      </c>
      <c r="D17" s="75">
        <v>2</v>
      </c>
      <c r="E17" s="75">
        <v>3</v>
      </c>
      <c r="F17" s="76">
        <v>4</v>
      </c>
      <c r="G17" s="77">
        <v>5</v>
      </c>
      <c r="H17" s="78">
        <v>6</v>
      </c>
      <c r="J17" s="102" t="s">
        <v>52</v>
      </c>
      <c r="R17" s="28"/>
      <c r="S17" s="31"/>
      <c r="T17" s="31"/>
      <c r="U17" s="31"/>
    </row>
    <row r="18" spans="2:21" s="5" customFormat="1" ht="21" x14ac:dyDescent="0.35">
      <c r="B18" s="12" t="s">
        <v>61</v>
      </c>
      <c r="C18" s="79" t="s">
        <v>34</v>
      </c>
      <c r="D18" s="79" t="s">
        <v>34</v>
      </c>
      <c r="E18" s="92">
        <v>13</v>
      </c>
      <c r="F18" s="79" t="s">
        <v>34</v>
      </c>
      <c r="G18" s="92">
        <v>13</v>
      </c>
      <c r="H18" s="81" t="s">
        <v>34</v>
      </c>
      <c r="J18" s="95" t="s">
        <v>66</v>
      </c>
      <c r="K18" s="30"/>
      <c r="L18" s="30"/>
      <c r="M18" s="30"/>
      <c r="N18" s="30"/>
      <c r="O18" s="30"/>
      <c r="P18" s="30"/>
      <c r="R18" s="95" t="s">
        <v>65</v>
      </c>
    </row>
    <row r="19" spans="2:21" s="5" customFormat="1" x14ac:dyDescent="0.25">
      <c r="B19" s="12" t="s">
        <v>44</v>
      </c>
      <c r="C19" s="79" t="s">
        <v>34</v>
      </c>
      <c r="D19" s="79" t="s">
        <v>34</v>
      </c>
      <c r="E19" s="92">
        <v>17</v>
      </c>
      <c r="F19" s="79" t="s">
        <v>34</v>
      </c>
      <c r="G19" s="92">
        <v>17</v>
      </c>
      <c r="H19" s="82" t="s">
        <v>34</v>
      </c>
    </row>
    <row r="20" spans="2:21" s="5" customFormat="1" x14ac:dyDescent="0.25">
      <c r="B20" s="11" t="s">
        <v>45</v>
      </c>
      <c r="C20" s="79" t="s">
        <v>34</v>
      </c>
      <c r="D20" s="79" t="s">
        <v>34</v>
      </c>
      <c r="E20" s="92">
        <v>36</v>
      </c>
      <c r="F20" s="79" t="s">
        <v>34</v>
      </c>
      <c r="G20" s="92">
        <v>36</v>
      </c>
      <c r="H20" s="82" t="s">
        <v>34</v>
      </c>
      <c r="J20"/>
    </row>
    <row r="21" spans="2:21" s="5" customFormat="1" x14ac:dyDescent="0.25">
      <c r="B21" s="11" t="s">
        <v>46</v>
      </c>
      <c r="C21" s="79" t="s">
        <v>34</v>
      </c>
      <c r="D21" s="79" t="s">
        <v>34</v>
      </c>
      <c r="E21" s="92">
        <v>58</v>
      </c>
      <c r="F21" s="79" t="s">
        <v>34</v>
      </c>
      <c r="G21" s="92">
        <v>58</v>
      </c>
      <c r="H21" s="82" t="s">
        <v>34</v>
      </c>
    </row>
    <row r="22" spans="2:21" s="5" customFormat="1" x14ac:dyDescent="0.25">
      <c r="B22" s="11" t="s">
        <v>47</v>
      </c>
      <c r="C22" s="79" t="s">
        <v>34</v>
      </c>
      <c r="D22" s="79" t="s">
        <v>34</v>
      </c>
      <c r="E22" s="92">
        <v>83</v>
      </c>
      <c r="F22" s="79" t="s">
        <v>34</v>
      </c>
      <c r="G22" s="92">
        <v>83</v>
      </c>
      <c r="H22" s="93">
        <v>83</v>
      </c>
    </row>
    <row r="23" spans="2:21" s="5" customFormat="1" ht="21" thickBot="1" x14ac:dyDescent="0.35">
      <c r="B23" s="12" t="s">
        <v>49</v>
      </c>
      <c r="C23" s="92">
        <v>107</v>
      </c>
      <c r="D23" s="92">
        <v>107</v>
      </c>
      <c r="E23" s="94" t="s">
        <v>34</v>
      </c>
      <c r="F23" s="92">
        <v>107</v>
      </c>
      <c r="G23" s="92">
        <v>107</v>
      </c>
      <c r="H23" s="93">
        <v>107</v>
      </c>
      <c r="I23" s="7"/>
      <c r="J23" s="186"/>
      <c r="K23" s="186"/>
      <c r="R23" s="95" t="s">
        <v>57</v>
      </c>
    </row>
    <row r="24" spans="2:21" s="5" customFormat="1" ht="15.75" thickTop="1" x14ac:dyDescent="0.25">
      <c r="B24" s="15"/>
      <c r="C24" s="16"/>
      <c r="D24" s="16"/>
      <c r="E24" s="16"/>
      <c r="F24" s="16"/>
      <c r="G24" s="16"/>
      <c r="H24" s="16"/>
    </row>
    <row r="25" spans="2:21" s="5" customFormat="1" ht="20.25" x14ac:dyDescent="0.3">
      <c r="B25" s="95" t="s">
        <v>57</v>
      </c>
    </row>
    <row r="26" spans="2:21" s="5" customFormat="1" ht="20.25" x14ac:dyDescent="0.3">
      <c r="J26" s="95" t="s">
        <v>57</v>
      </c>
    </row>
    <row r="27" spans="2:21" s="5" customFormat="1" x14ac:dyDescent="0.25"/>
    <row r="28" spans="2:21" s="5" customFormat="1" x14ac:dyDescent="0.25"/>
    <row r="29" spans="2:21" s="5" customFormat="1" x14ac:dyDescent="0.25"/>
    <row r="30" spans="2:21" s="5" customFormat="1" x14ac:dyDescent="0.25"/>
    <row r="31" spans="2:21" s="5" customFormat="1" ht="28.5" customHeight="1" x14ac:dyDescent="0.25">
      <c r="I31" s="7"/>
      <c r="J31" s="186"/>
      <c r="K31" s="186"/>
    </row>
    <row r="32" spans="2:21" s="5" customFormat="1" ht="15.75" customHeight="1" x14ac:dyDescent="0.25">
      <c r="M32" s="181"/>
      <c r="N32" s="181"/>
    </row>
    <row r="33" spans="13:14" s="5" customFormat="1" ht="15" customHeight="1" x14ac:dyDescent="0.25">
      <c r="M33" s="181"/>
      <c r="N33" s="181"/>
    </row>
    <row r="34" spans="13:14" s="5" customFormat="1" ht="20.25" customHeight="1" x14ac:dyDescent="0.25">
      <c r="M34" s="181"/>
      <c r="N34" s="181"/>
    </row>
    <row r="35" spans="13:14" s="5" customFormat="1" ht="15" customHeight="1" x14ac:dyDescent="0.25">
      <c r="M35" s="181"/>
      <c r="N35" s="181"/>
    </row>
    <row r="36" spans="13:14" s="5" customFormat="1" ht="15" customHeight="1" x14ac:dyDescent="0.25">
      <c r="M36" s="181"/>
      <c r="N36" s="181"/>
    </row>
    <row r="37" spans="13:14" s="5" customFormat="1" ht="15" customHeight="1" x14ac:dyDescent="0.25">
      <c r="M37" s="181"/>
      <c r="N37" s="181"/>
    </row>
    <row r="38" spans="13:14" s="5" customFormat="1" ht="15" customHeight="1" x14ac:dyDescent="0.25">
      <c r="M38" s="181"/>
      <c r="N38" s="181"/>
    </row>
    <row r="39" spans="13:14" s="5" customFormat="1" x14ac:dyDescent="0.25"/>
    <row r="40" spans="13:14" s="5" customFormat="1" x14ac:dyDescent="0.25"/>
    <row r="41" spans="13:14" s="5" customFormat="1" x14ac:dyDescent="0.25"/>
    <row r="42" spans="13:14" s="5" customFormat="1" x14ac:dyDescent="0.25"/>
    <row r="43" spans="13:14" s="5" customFormat="1" x14ac:dyDescent="0.25"/>
    <row r="44" spans="13:14" s="5" customFormat="1" x14ac:dyDescent="0.25"/>
    <row r="45" spans="13:14" s="5" customFormat="1" x14ac:dyDescent="0.25"/>
    <row r="46" spans="13:14" s="5" customFormat="1" x14ac:dyDescent="0.25"/>
    <row r="47" spans="13:14" s="5" customFormat="1" x14ac:dyDescent="0.25"/>
    <row r="48" spans="13:14"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pans="2:8" s="5" customFormat="1" x14ac:dyDescent="0.25"/>
    <row r="98" spans="2:8" s="5" customFormat="1" x14ac:dyDescent="0.25"/>
    <row r="99" spans="2:8" s="5" customFormat="1" x14ac:dyDescent="0.25"/>
    <row r="100" spans="2:8" s="5" customFormat="1" x14ac:dyDescent="0.25"/>
    <row r="101" spans="2:8" s="5" customFormat="1" x14ac:dyDescent="0.25"/>
    <row r="102" spans="2:8" s="5" customFormat="1" x14ac:dyDescent="0.25"/>
    <row r="103" spans="2:8" s="5" customFormat="1" x14ac:dyDescent="0.25"/>
    <row r="104" spans="2:8" s="5" customFormat="1" x14ac:dyDescent="0.25"/>
    <row r="105" spans="2:8" s="5" customFormat="1" x14ac:dyDescent="0.25"/>
    <row r="106" spans="2:8" s="5" customFormat="1" x14ac:dyDescent="0.25"/>
    <row r="107" spans="2:8" s="5" customFormat="1" x14ac:dyDescent="0.25"/>
    <row r="108" spans="2:8" s="5" customFormat="1" x14ac:dyDescent="0.25"/>
    <row r="109" spans="2:8" s="5" customFormat="1" x14ac:dyDescent="0.25"/>
    <row r="110" spans="2:8" s="5" customFormat="1" x14ac:dyDescent="0.25"/>
    <row r="111" spans="2:8" s="5" customFormat="1" x14ac:dyDescent="0.25"/>
    <row r="112" spans="2:8" x14ac:dyDescent="0.25">
      <c r="B112" s="5"/>
      <c r="C112" s="5"/>
      <c r="D112" s="5"/>
      <c r="E112" s="5"/>
      <c r="F112" s="5"/>
      <c r="G112" s="5"/>
      <c r="H112" s="5"/>
    </row>
  </sheetData>
  <sheetProtection algorithmName="SHA-512" hashValue="IEVI5wLcAMArgVXTcMvpSQlaCv9VrKwFg1GSWKs92W26ErpmRDVDRdsSlzhmCLFBSmCOtjyy87xlDMtp5P14cw==" saltValue="P+DWxpDNgjRrfD9lrVPmcQ==" spinCount="100000" sheet="1" objects="1" scenarios="1"/>
  <mergeCells count="6">
    <mergeCell ref="M32:N38"/>
    <mergeCell ref="B1:H1"/>
    <mergeCell ref="J1:P1"/>
    <mergeCell ref="R1:U1"/>
    <mergeCell ref="J23:K23"/>
    <mergeCell ref="J31:K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750F-89E5-4DFB-A76E-B5B41F71DC94}">
  <dimension ref="A1:CL162"/>
  <sheetViews>
    <sheetView zoomScaleNormal="100" workbookViewId="0"/>
  </sheetViews>
  <sheetFormatPr defaultColWidth="9.140625" defaultRowHeight="15" x14ac:dyDescent="0.25"/>
  <cols>
    <col min="1" max="1" width="4.140625" style="8" customWidth="1"/>
    <col min="2" max="2" width="34.5703125" style="3" customWidth="1"/>
    <col min="3" max="3" width="31.7109375" style="4" customWidth="1"/>
    <col min="4" max="4" width="31.28515625" style="3" customWidth="1"/>
    <col min="5" max="5" width="44.42578125" style="70" customWidth="1"/>
    <col min="6" max="6" width="42.140625" style="70" customWidth="1"/>
    <col min="7" max="7" width="68.7109375" style="3" customWidth="1"/>
    <col min="8" max="8" width="27.140625" style="3" customWidth="1"/>
    <col min="9" max="90" width="9.140625" style="8"/>
    <col min="91" max="16384" width="9.140625" style="3"/>
  </cols>
  <sheetData>
    <row r="1" spans="1:90" s="8" customFormat="1" ht="15.75" thickBot="1" x14ac:dyDescent="0.3">
      <c r="E1" s="59"/>
      <c r="F1" s="59"/>
    </row>
    <row r="2" spans="1:90" s="2" customFormat="1" ht="34.5" customHeight="1" x14ac:dyDescent="0.25">
      <c r="A2" s="10"/>
      <c r="B2" s="202" t="s">
        <v>0</v>
      </c>
      <c r="C2" s="203"/>
      <c r="D2" s="204" t="s">
        <v>83</v>
      </c>
      <c r="E2" s="60" t="s">
        <v>84</v>
      </c>
      <c r="F2" s="60" t="s">
        <v>85</v>
      </c>
      <c r="G2" s="204" t="s">
        <v>86</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row>
    <row r="3" spans="1:90" ht="32.25" customHeight="1" thickBot="1" x14ac:dyDescent="0.3">
      <c r="B3" s="206" t="s">
        <v>87</v>
      </c>
      <c r="C3" s="207"/>
      <c r="D3" s="205"/>
      <c r="E3" s="61" t="s">
        <v>88</v>
      </c>
      <c r="F3" s="61" t="s">
        <v>89</v>
      </c>
      <c r="G3" s="205"/>
      <c r="H3" s="8"/>
      <c r="BQ3" s="3"/>
      <c r="BR3" s="3"/>
      <c r="BS3" s="3"/>
      <c r="BT3" s="3"/>
      <c r="BU3" s="3"/>
      <c r="BV3" s="3"/>
      <c r="BW3" s="3"/>
      <c r="BX3" s="3"/>
      <c r="BY3" s="3"/>
      <c r="BZ3" s="3"/>
      <c r="CA3" s="3"/>
      <c r="CB3" s="3"/>
      <c r="CC3" s="3"/>
      <c r="CD3" s="3"/>
      <c r="CE3" s="3"/>
      <c r="CF3" s="3"/>
      <c r="CG3" s="3"/>
      <c r="CH3" s="3"/>
      <c r="CI3" s="3"/>
      <c r="CJ3" s="3"/>
      <c r="CK3" s="3"/>
      <c r="CL3" s="3"/>
    </row>
    <row r="4" spans="1:90" ht="98.25" customHeight="1" thickBot="1" x14ac:dyDescent="0.3">
      <c r="B4" s="208"/>
      <c r="C4" s="62" t="s">
        <v>54</v>
      </c>
      <c r="D4" s="193" t="s">
        <v>31</v>
      </c>
      <c r="E4" s="193" t="s">
        <v>27</v>
      </c>
      <c r="F4" s="193">
        <v>240</v>
      </c>
      <c r="G4" s="210" t="s">
        <v>134</v>
      </c>
      <c r="H4" s="8"/>
      <c r="BQ4" s="3"/>
      <c r="BR4" s="3"/>
      <c r="BS4" s="3"/>
      <c r="BT4" s="3"/>
      <c r="BU4" s="3"/>
      <c r="BV4" s="3"/>
      <c r="BW4" s="3"/>
      <c r="BX4" s="3"/>
      <c r="BY4" s="3"/>
      <c r="BZ4" s="3"/>
      <c r="CA4" s="3"/>
      <c r="CB4" s="3"/>
      <c r="CC4" s="3"/>
      <c r="CD4" s="3"/>
      <c r="CE4" s="3"/>
      <c r="CF4" s="3"/>
      <c r="CG4" s="3"/>
      <c r="CH4" s="3"/>
      <c r="CI4" s="3"/>
      <c r="CJ4" s="3"/>
      <c r="CK4" s="3"/>
      <c r="CL4" s="3"/>
    </row>
    <row r="5" spans="1:90" ht="98.25" customHeight="1" thickBot="1" x14ac:dyDescent="0.3">
      <c r="B5" s="209"/>
      <c r="C5" s="62" t="s">
        <v>90</v>
      </c>
      <c r="D5" s="194"/>
      <c r="E5" s="194"/>
      <c r="F5" s="194"/>
      <c r="G5" s="211"/>
      <c r="H5" s="8"/>
      <c r="BQ5" s="3"/>
      <c r="BR5" s="3"/>
      <c r="BS5" s="3"/>
      <c r="BT5" s="3"/>
      <c r="BU5" s="3"/>
      <c r="BV5" s="3"/>
      <c r="BW5" s="3"/>
      <c r="BX5" s="3"/>
      <c r="BY5" s="3"/>
      <c r="BZ5" s="3"/>
      <c r="CA5" s="3"/>
      <c r="CB5" s="3"/>
      <c r="CC5" s="3"/>
      <c r="CD5" s="3"/>
      <c r="CE5" s="3"/>
      <c r="CF5" s="3"/>
      <c r="CG5" s="3"/>
      <c r="CH5" s="3"/>
      <c r="CI5" s="3"/>
      <c r="CJ5" s="3"/>
      <c r="CK5" s="3"/>
      <c r="CL5" s="3"/>
    </row>
    <row r="6" spans="1:90" ht="61.5" customHeight="1" x14ac:dyDescent="0.25">
      <c r="B6" s="198"/>
      <c r="C6" s="193" t="s">
        <v>53</v>
      </c>
      <c r="D6" s="193" t="s">
        <v>32</v>
      </c>
      <c r="E6" s="193" t="s">
        <v>27</v>
      </c>
      <c r="F6" s="193">
        <v>240</v>
      </c>
      <c r="G6" s="187" t="s">
        <v>133</v>
      </c>
      <c r="H6" s="8"/>
      <c r="BQ6" s="3"/>
      <c r="BR6" s="3"/>
      <c r="BS6" s="3"/>
      <c r="BT6" s="3"/>
      <c r="BU6" s="3"/>
      <c r="BV6" s="3"/>
      <c r="BW6" s="3"/>
      <c r="BX6" s="3"/>
      <c r="BY6" s="3"/>
      <c r="BZ6" s="3"/>
      <c r="CA6" s="3"/>
      <c r="CB6" s="3"/>
      <c r="CC6" s="3"/>
      <c r="CD6" s="3"/>
      <c r="CE6" s="3"/>
      <c r="CF6" s="3"/>
      <c r="CG6" s="3"/>
      <c r="CH6" s="3"/>
      <c r="CI6" s="3"/>
      <c r="CJ6" s="3"/>
      <c r="CK6" s="3"/>
      <c r="CL6" s="3"/>
    </row>
    <row r="7" spans="1:90" ht="61.5" customHeight="1" thickBot="1" x14ac:dyDescent="0.3">
      <c r="B7" s="199"/>
      <c r="C7" s="194"/>
      <c r="D7" s="195"/>
      <c r="E7" s="195"/>
      <c r="F7" s="195"/>
      <c r="G7" s="188"/>
      <c r="H7" s="8"/>
      <c r="CA7" s="3"/>
      <c r="CB7" s="3"/>
      <c r="CC7" s="3"/>
      <c r="CD7" s="3"/>
      <c r="CE7" s="3"/>
      <c r="CF7" s="3"/>
      <c r="CG7" s="3"/>
      <c r="CH7" s="3"/>
      <c r="CI7" s="3"/>
      <c r="CJ7" s="3"/>
      <c r="CK7" s="3"/>
      <c r="CL7" s="3"/>
    </row>
    <row r="8" spans="1:90" ht="74.25" customHeight="1" thickBot="1" x14ac:dyDescent="0.3">
      <c r="B8" s="200"/>
      <c r="C8" s="62" t="s">
        <v>82</v>
      </c>
      <c r="D8" s="194"/>
      <c r="E8" s="194"/>
      <c r="F8" s="194"/>
      <c r="G8" s="189"/>
      <c r="H8" s="8"/>
      <c r="CA8" s="3"/>
      <c r="CB8" s="3"/>
      <c r="CC8" s="3"/>
      <c r="CD8" s="3"/>
      <c r="CE8" s="3"/>
      <c r="CF8" s="3"/>
      <c r="CG8" s="3"/>
      <c r="CH8" s="3"/>
      <c r="CI8" s="3"/>
      <c r="CJ8" s="3"/>
      <c r="CK8" s="3"/>
      <c r="CL8" s="3"/>
    </row>
    <row r="9" spans="1:90" s="8" customFormat="1" ht="38.25" customHeight="1" x14ac:dyDescent="0.25">
      <c r="B9" s="196"/>
      <c r="C9" s="193" t="s">
        <v>55</v>
      </c>
      <c r="D9" s="193" t="s">
        <v>33</v>
      </c>
      <c r="E9" s="193" t="s">
        <v>91</v>
      </c>
      <c r="F9" s="193">
        <v>240</v>
      </c>
      <c r="G9" s="187" t="s">
        <v>132</v>
      </c>
    </row>
    <row r="10" spans="1:90" s="8" customFormat="1" ht="89.25" customHeight="1" thickBot="1" x14ac:dyDescent="0.3">
      <c r="B10" s="201"/>
      <c r="C10" s="195"/>
      <c r="D10" s="195"/>
      <c r="E10" s="195"/>
      <c r="F10" s="195"/>
      <c r="G10" s="188"/>
    </row>
    <row r="11" spans="1:90" s="8" customFormat="1" ht="96.75" customHeight="1" thickBot="1" x14ac:dyDescent="0.3">
      <c r="B11" s="197"/>
      <c r="C11" s="63" t="s">
        <v>126</v>
      </c>
      <c r="D11" s="194"/>
      <c r="E11" s="194"/>
      <c r="F11" s="194"/>
      <c r="G11" s="189"/>
    </row>
    <row r="12" spans="1:90" s="8" customFormat="1" ht="103.15" customHeight="1" thickBot="1" x14ac:dyDescent="0.3">
      <c r="B12" s="196"/>
      <c r="C12" s="64" t="s">
        <v>55</v>
      </c>
      <c r="D12" s="193" t="s">
        <v>33</v>
      </c>
      <c r="E12" s="193" t="s">
        <v>28</v>
      </c>
      <c r="F12" s="193">
        <v>240</v>
      </c>
      <c r="G12" s="187" t="s">
        <v>131</v>
      </c>
    </row>
    <row r="13" spans="1:90" s="8" customFormat="1" ht="107.45" customHeight="1" thickBot="1" x14ac:dyDescent="0.3">
      <c r="B13" s="197"/>
      <c r="C13" s="63" t="s">
        <v>92</v>
      </c>
      <c r="D13" s="194"/>
      <c r="E13" s="194"/>
      <c r="F13" s="194"/>
      <c r="G13" s="189"/>
    </row>
    <row r="14" spans="1:90" s="8" customFormat="1" ht="101.45" customHeight="1" thickBot="1" x14ac:dyDescent="0.3">
      <c r="B14" s="71"/>
      <c r="C14" s="64" t="s">
        <v>93</v>
      </c>
      <c r="D14" s="193" t="s">
        <v>94</v>
      </c>
      <c r="E14" s="193" t="s">
        <v>28</v>
      </c>
      <c r="F14" s="193">
        <v>26</v>
      </c>
      <c r="G14" s="187" t="s">
        <v>129</v>
      </c>
    </row>
    <row r="15" spans="1:90" s="8" customFormat="1" ht="117.75" customHeight="1" thickBot="1" x14ac:dyDescent="0.3">
      <c r="B15" s="72"/>
      <c r="C15" s="63" t="s">
        <v>95</v>
      </c>
      <c r="D15" s="194"/>
      <c r="E15" s="194"/>
      <c r="F15" s="194"/>
      <c r="G15" s="189"/>
    </row>
    <row r="16" spans="1:90" s="8" customFormat="1" ht="57.75" customHeight="1" x14ac:dyDescent="0.25">
      <c r="B16" s="190"/>
      <c r="C16" s="193" t="s">
        <v>93</v>
      </c>
      <c r="D16" s="193" t="s">
        <v>96</v>
      </c>
      <c r="E16" s="193" t="s">
        <v>28</v>
      </c>
      <c r="F16" s="193">
        <v>26</v>
      </c>
      <c r="G16" s="187" t="s">
        <v>130</v>
      </c>
    </row>
    <row r="17" spans="2:7" s="8" customFormat="1" ht="70.900000000000006" customHeight="1" thickBot="1" x14ac:dyDescent="0.3">
      <c r="B17" s="191"/>
      <c r="C17" s="194"/>
      <c r="D17" s="195"/>
      <c r="E17" s="195"/>
      <c r="F17" s="195"/>
      <c r="G17" s="188"/>
    </row>
    <row r="18" spans="2:7" s="8" customFormat="1" ht="66.75" customHeight="1" thickBot="1" x14ac:dyDescent="0.3">
      <c r="B18" s="192"/>
      <c r="C18" s="62" t="s">
        <v>97</v>
      </c>
      <c r="D18" s="194"/>
      <c r="E18" s="194"/>
      <c r="F18" s="194"/>
      <c r="G18" s="189"/>
    </row>
    <row r="19" spans="2:7" s="8" customFormat="1" x14ac:dyDescent="0.25">
      <c r="B19"/>
      <c r="C19"/>
      <c r="D19"/>
      <c r="E19" s="65"/>
      <c r="F19" s="65"/>
      <c r="G19"/>
    </row>
    <row r="20" spans="2:7" s="8" customFormat="1" x14ac:dyDescent="0.25">
      <c r="B20" s="5"/>
      <c r="C20" s="5"/>
      <c r="D20" s="5"/>
      <c r="E20" s="66"/>
      <c r="F20" s="66"/>
      <c r="G20" s="5"/>
    </row>
    <row r="21" spans="2:7" s="8" customFormat="1" x14ac:dyDescent="0.25">
      <c r="B21" s="67"/>
      <c r="C21" s="5"/>
      <c r="D21" s="5"/>
      <c r="E21" s="66"/>
      <c r="F21" s="66"/>
      <c r="G21" s="5"/>
    </row>
    <row r="22" spans="2:7" s="8" customFormat="1" x14ac:dyDescent="0.25">
      <c r="B22" s="67"/>
      <c r="C22" s="5"/>
      <c r="D22" s="5"/>
      <c r="E22" s="66"/>
      <c r="F22" s="66"/>
      <c r="G22" s="5"/>
    </row>
    <row r="23" spans="2:7" s="8" customFormat="1" x14ac:dyDescent="0.25">
      <c r="B23" s="68"/>
      <c r="C23" s="5"/>
      <c r="D23" s="5"/>
      <c r="E23" s="66"/>
      <c r="F23" s="66"/>
      <c r="G23" s="5"/>
    </row>
    <row r="24" spans="2:7" s="8" customFormat="1" x14ac:dyDescent="0.25">
      <c r="C24" s="9"/>
      <c r="E24" s="69"/>
      <c r="F24" s="69"/>
    </row>
    <row r="25" spans="2:7" s="8" customFormat="1" x14ac:dyDescent="0.25">
      <c r="C25" s="9"/>
      <c r="E25" s="69"/>
      <c r="F25" s="69"/>
    </row>
    <row r="26" spans="2:7" s="8" customFormat="1" x14ac:dyDescent="0.25">
      <c r="C26" s="9"/>
      <c r="E26" s="69"/>
      <c r="F26" s="69"/>
    </row>
    <row r="27" spans="2:7" s="8" customFormat="1" x14ac:dyDescent="0.25">
      <c r="C27" s="9"/>
      <c r="E27" s="69"/>
      <c r="F27" s="69"/>
    </row>
    <row r="28" spans="2:7" s="8" customFormat="1" x14ac:dyDescent="0.25">
      <c r="C28" s="9"/>
      <c r="E28" s="69"/>
      <c r="F28" s="69"/>
    </row>
    <row r="29" spans="2:7" s="8" customFormat="1" x14ac:dyDescent="0.25">
      <c r="C29" s="9"/>
      <c r="E29" s="69"/>
      <c r="F29" s="69"/>
    </row>
    <row r="30" spans="2:7" s="8" customFormat="1" x14ac:dyDescent="0.25">
      <c r="C30" s="9"/>
      <c r="E30" s="69"/>
      <c r="F30" s="69"/>
    </row>
    <row r="31" spans="2:7" s="8" customFormat="1" x14ac:dyDescent="0.25">
      <c r="C31" s="9"/>
      <c r="E31" s="69"/>
      <c r="F31" s="69"/>
    </row>
    <row r="32" spans="2:7" s="8" customFormat="1" x14ac:dyDescent="0.25">
      <c r="C32" s="9"/>
      <c r="E32" s="69"/>
      <c r="F32" s="69"/>
    </row>
    <row r="33" spans="3:6" s="8" customFormat="1" x14ac:dyDescent="0.25">
      <c r="C33" s="9"/>
      <c r="E33" s="69"/>
      <c r="F33" s="69"/>
    </row>
    <row r="34" spans="3:6" s="8" customFormat="1" x14ac:dyDescent="0.25">
      <c r="C34" s="9"/>
      <c r="E34" s="69"/>
      <c r="F34" s="69"/>
    </row>
    <row r="35" spans="3:6" s="8" customFormat="1" x14ac:dyDescent="0.25">
      <c r="C35" s="9"/>
      <c r="E35" s="69"/>
      <c r="F35" s="69"/>
    </row>
    <row r="36" spans="3:6" s="8" customFormat="1" x14ac:dyDescent="0.25">
      <c r="C36" s="9"/>
      <c r="E36" s="69"/>
      <c r="F36" s="69"/>
    </row>
    <row r="37" spans="3:6" s="8" customFormat="1" x14ac:dyDescent="0.25">
      <c r="C37" s="9"/>
      <c r="E37" s="69"/>
      <c r="F37" s="69"/>
    </row>
    <row r="38" spans="3:6" s="8" customFormat="1" x14ac:dyDescent="0.25">
      <c r="C38" s="9"/>
      <c r="E38" s="69"/>
      <c r="F38" s="69"/>
    </row>
    <row r="39" spans="3:6" s="8" customFormat="1" x14ac:dyDescent="0.25">
      <c r="C39" s="9"/>
      <c r="E39" s="69"/>
      <c r="F39" s="69"/>
    </row>
    <row r="40" spans="3:6" s="8" customFormat="1" x14ac:dyDescent="0.25">
      <c r="C40" s="9"/>
      <c r="E40" s="69"/>
      <c r="F40" s="69"/>
    </row>
    <row r="41" spans="3:6" s="8" customFormat="1" x14ac:dyDescent="0.25">
      <c r="C41" s="9"/>
      <c r="E41" s="69"/>
      <c r="F41" s="69"/>
    </row>
    <row r="42" spans="3:6" s="8" customFormat="1" x14ac:dyDescent="0.25">
      <c r="C42" s="9"/>
      <c r="E42" s="69"/>
      <c r="F42" s="69"/>
    </row>
    <row r="43" spans="3:6" s="8" customFormat="1" x14ac:dyDescent="0.25">
      <c r="C43" s="9"/>
      <c r="E43" s="69"/>
      <c r="F43" s="69"/>
    </row>
    <row r="44" spans="3:6" s="8" customFormat="1" x14ac:dyDescent="0.25">
      <c r="C44" s="9"/>
      <c r="E44" s="69"/>
      <c r="F44" s="69"/>
    </row>
    <row r="45" spans="3:6" s="8" customFormat="1" x14ac:dyDescent="0.25">
      <c r="C45" s="9"/>
      <c r="E45" s="69"/>
      <c r="F45" s="69"/>
    </row>
    <row r="46" spans="3:6" s="8" customFormat="1" x14ac:dyDescent="0.25">
      <c r="C46" s="9"/>
      <c r="E46" s="69"/>
      <c r="F46" s="69"/>
    </row>
    <row r="47" spans="3:6" s="8" customFormat="1" x14ac:dyDescent="0.25">
      <c r="C47" s="9"/>
      <c r="E47" s="69"/>
      <c r="F47" s="69"/>
    </row>
    <row r="48" spans="3:6" s="8" customFormat="1" x14ac:dyDescent="0.25">
      <c r="C48" s="9"/>
      <c r="E48" s="69"/>
      <c r="F48" s="69"/>
    </row>
    <row r="49" spans="3:6" s="8" customFormat="1" x14ac:dyDescent="0.25">
      <c r="C49" s="9"/>
      <c r="E49" s="69"/>
      <c r="F49" s="69"/>
    </row>
    <row r="50" spans="3:6" s="8" customFormat="1" x14ac:dyDescent="0.25">
      <c r="C50" s="9"/>
      <c r="E50" s="69"/>
      <c r="F50" s="69"/>
    </row>
    <row r="51" spans="3:6" s="8" customFormat="1" x14ac:dyDescent="0.25">
      <c r="C51" s="9"/>
      <c r="E51" s="69"/>
      <c r="F51" s="69"/>
    </row>
    <row r="52" spans="3:6" s="8" customFormat="1" x14ac:dyDescent="0.25">
      <c r="C52" s="9"/>
      <c r="E52" s="69"/>
      <c r="F52" s="69"/>
    </row>
    <row r="53" spans="3:6" s="8" customFormat="1" x14ac:dyDescent="0.25">
      <c r="C53" s="9"/>
      <c r="E53" s="69"/>
      <c r="F53" s="69"/>
    </row>
    <row r="54" spans="3:6" s="8" customFormat="1" x14ac:dyDescent="0.25">
      <c r="C54" s="9"/>
      <c r="E54" s="69"/>
      <c r="F54" s="69"/>
    </row>
    <row r="55" spans="3:6" s="8" customFormat="1" x14ac:dyDescent="0.25">
      <c r="C55" s="9"/>
      <c r="E55" s="69"/>
      <c r="F55" s="69"/>
    </row>
    <row r="56" spans="3:6" s="8" customFormat="1" x14ac:dyDescent="0.25">
      <c r="C56" s="9"/>
      <c r="E56" s="69"/>
      <c r="F56" s="69"/>
    </row>
    <row r="57" spans="3:6" s="8" customFormat="1" x14ac:dyDescent="0.25">
      <c r="C57" s="9"/>
      <c r="E57" s="69"/>
      <c r="F57" s="69"/>
    </row>
    <row r="58" spans="3:6" s="8" customFormat="1" x14ac:dyDescent="0.25">
      <c r="C58" s="9"/>
      <c r="E58" s="69"/>
      <c r="F58" s="69"/>
    </row>
    <row r="59" spans="3:6" s="8" customFormat="1" x14ac:dyDescent="0.25">
      <c r="C59" s="9"/>
      <c r="E59" s="69"/>
      <c r="F59" s="69"/>
    </row>
    <row r="60" spans="3:6" s="8" customFormat="1" x14ac:dyDescent="0.25">
      <c r="C60" s="9"/>
      <c r="E60" s="69"/>
      <c r="F60" s="69"/>
    </row>
    <row r="61" spans="3:6" s="8" customFormat="1" x14ac:dyDescent="0.25">
      <c r="C61" s="9"/>
      <c r="E61" s="69"/>
      <c r="F61" s="69"/>
    </row>
    <row r="62" spans="3:6" s="8" customFormat="1" x14ac:dyDescent="0.25">
      <c r="C62" s="9"/>
      <c r="E62" s="69"/>
      <c r="F62" s="69"/>
    </row>
    <row r="63" spans="3:6" s="8" customFormat="1" x14ac:dyDescent="0.25">
      <c r="C63" s="9"/>
      <c r="E63" s="69"/>
      <c r="F63" s="69"/>
    </row>
    <row r="64" spans="3:6" s="8" customFormat="1" x14ac:dyDescent="0.25">
      <c r="C64" s="9"/>
      <c r="E64" s="69"/>
      <c r="F64" s="69"/>
    </row>
    <row r="65" spans="3:6" s="8" customFormat="1" x14ac:dyDescent="0.25">
      <c r="C65" s="9"/>
      <c r="E65" s="69"/>
      <c r="F65" s="69"/>
    </row>
    <row r="66" spans="3:6" s="8" customFormat="1" x14ac:dyDescent="0.25">
      <c r="C66" s="9"/>
      <c r="E66" s="69"/>
      <c r="F66" s="69"/>
    </row>
    <row r="67" spans="3:6" s="8" customFormat="1" x14ac:dyDescent="0.25">
      <c r="C67" s="9"/>
      <c r="E67" s="69"/>
      <c r="F67" s="69"/>
    </row>
    <row r="68" spans="3:6" s="8" customFormat="1" x14ac:dyDescent="0.25">
      <c r="C68" s="9"/>
      <c r="E68" s="69"/>
      <c r="F68" s="69"/>
    </row>
    <row r="69" spans="3:6" s="8" customFormat="1" x14ac:dyDescent="0.25">
      <c r="C69" s="9"/>
      <c r="E69" s="69"/>
      <c r="F69" s="69"/>
    </row>
    <row r="70" spans="3:6" s="8" customFormat="1" x14ac:dyDescent="0.25">
      <c r="C70" s="9"/>
      <c r="E70" s="69"/>
      <c r="F70" s="69"/>
    </row>
    <row r="71" spans="3:6" s="8" customFormat="1" x14ac:dyDescent="0.25">
      <c r="C71" s="9"/>
      <c r="E71" s="69"/>
      <c r="F71" s="69"/>
    </row>
    <row r="72" spans="3:6" s="8" customFormat="1" x14ac:dyDescent="0.25">
      <c r="C72" s="9"/>
      <c r="E72" s="69"/>
      <c r="F72" s="69"/>
    </row>
    <row r="73" spans="3:6" s="8" customFormat="1" x14ac:dyDescent="0.25">
      <c r="C73" s="9"/>
      <c r="E73" s="69"/>
      <c r="F73" s="69"/>
    </row>
    <row r="74" spans="3:6" s="8" customFormat="1" x14ac:dyDescent="0.25">
      <c r="C74" s="9"/>
      <c r="E74" s="69"/>
      <c r="F74" s="69"/>
    </row>
    <row r="75" spans="3:6" s="8" customFormat="1" x14ac:dyDescent="0.25">
      <c r="C75" s="9"/>
      <c r="E75" s="69"/>
      <c r="F75" s="69"/>
    </row>
    <row r="76" spans="3:6" s="8" customFormat="1" x14ac:dyDescent="0.25">
      <c r="C76" s="9"/>
      <c r="E76" s="69"/>
      <c r="F76" s="69"/>
    </row>
    <row r="77" spans="3:6" s="8" customFormat="1" x14ac:dyDescent="0.25">
      <c r="C77" s="9"/>
      <c r="E77" s="69"/>
      <c r="F77" s="69"/>
    </row>
    <row r="78" spans="3:6" s="8" customFormat="1" x14ac:dyDescent="0.25">
      <c r="C78" s="9"/>
      <c r="E78" s="69"/>
      <c r="F78" s="69"/>
    </row>
    <row r="79" spans="3:6" s="8" customFormat="1" x14ac:dyDescent="0.25">
      <c r="C79" s="9"/>
      <c r="E79" s="69"/>
      <c r="F79" s="69"/>
    </row>
    <row r="80" spans="3:6" s="8" customFormat="1" x14ac:dyDescent="0.25">
      <c r="C80" s="9"/>
      <c r="E80" s="69"/>
      <c r="F80" s="69"/>
    </row>
    <row r="81" spans="3:6" s="8" customFormat="1" x14ac:dyDescent="0.25">
      <c r="C81" s="9"/>
      <c r="E81" s="69"/>
      <c r="F81" s="69"/>
    </row>
    <row r="82" spans="3:6" s="8" customFormat="1" x14ac:dyDescent="0.25">
      <c r="C82" s="9"/>
      <c r="E82" s="69"/>
      <c r="F82" s="69"/>
    </row>
    <row r="83" spans="3:6" s="8" customFormat="1" x14ac:dyDescent="0.25">
      <c r="C83" s="9"/>
      <c r="E83" s="69"/>
      <c r="F83" s="69"/>
    </row>
    <row r="84" spans="3:6" s="8" customFormat="1" x14ac:dyDescent="0.25">
      <c r="C84" s="9"/>
      <c r="E84" s="69"/>
      <c r="F84" s="69"/>
    </row>
    <row r="85" spans="3:6" s="8" customFormat="1" x14ac:dyDescent="0.25">
      <c r="C85" s="9"/>
      <c r="E85" s="69"/>
      <c r="F85" s="69"/>
    </row>
    <row r="86" spans="3:6" s="8" customFormat="1" x14ac:dyDescent="0.25">
      <c r="C86" s="9"/>
      <c r="E86" s="69"/>
      <c r="F86" s="69"/>
    </row>
    <row r="87" spans="3:6" s="8" customFormat="1" x14ac:dyDescent="0.25">
      <c r="C87" s="9"/>
      <c r="E87" s="69"/>
      <c r="F87" s="69"/>
    </row>
    <row r="88" spans="3:6" s="8" customFormat="1" x14ac:dyDescent="0.25">
      <c r="C88" s="9"/>
      <c r="E88" s="69"/>
      <c r="F88" s="69"/>
    </row>
    <row r="89" spans="3:6" s="8" customFormat="1" x14ac:dyDescent="0.25">
      <c r="C89" s="9"/>
      <c r="E89" s="69"/>
      <c r="F89" s="69"/>
    </row>
    <row r="90" spans="3:6" s="8" customFormat="1" x14ac:dyDescent="0.25">
      <c r="C90" s="9"/>
      <c r="E90" s="69"/>
      <c r="F90" s="69"/>
    </row>
    <row r="91" spans="3:6" s="8" customFormat="1" x14ac:dyDescent="0.25">
      <c r="C91" s="9"/>
      <c r="E91" s="69"/>
      <c r="F91" s="69"/>
    </row>
    <row r="92" spans="3:6" s="8" customFormat="1" x14ac:dyDescent="0.25">
      <c r="C92" s="9"/>
      <c r="E92" s="69"/>
      <c r="F92" s="69"/>
    </row>
    <row r="93" spans="3:6" s="8" customFormat="1" x14ac:dyDescent="0.25">
      <c r="C93" s="9"/>
      <c r="E93" s="69"/>
      <c r="F93" s="69"/>
    </row>
    <row r="94" spans="3:6" s="8" customFormat="1" x14ac:dyDescent="0.25">
      <c r="C94" s="9"/>
      <c r="E94" s="69"/>
      <c r="F94" s="69"/>
    </row>
    <row r="95" spans="3:6" s="8" customFormat="1" x14ac:dyDescent="0.25">
      <c r="C95" s="9"/>
      <c r="E95" s="69"/>
      <c r="F95" s="69"/>
    </row>
    <row r="96" spans="3:6" s="8" customFormat="1" x14ac:dyDescent="0.25">
      <c r="C96" s="9"/>
      <c r="E96" s="69"/>
      <c r="F96" s="69"/>
    </row>
    <row r="97" spans="3:6" s="8" customFormat="1" x14ac:dyDescent="0.25">
      <c r="C97" s="9"/>
      <c r="E97" s="69"/>
      <c r="F97" s="69"/>
    </row>
    <row r="98" spans="3:6" s="8" customFormat="1" x14ac:dyDescent="0.25">
      <c r="C98" s="9"/>
      <c r="E98" s="69"/>
      <c r="F98" s="69"/>
    </row>
    <row r="99" spans="3:6" s="8" customFormat="1" x14ac:dyDescent="0.25">
      <c r="C99" s="9"/>
      <c r="E99" s="69"/>
      <c r="F99" s="69"/>
    </row>
    <row r="100" spans="3:6" s="8" customFormat="1" x14ac:dyDescent="0.25">
      <c r="C100" s="9"/>
      <c r="E100" s="69"/>
      <c r="F100" s="69"/>
    </row>
    <row r="101" spans="3:6" s="8" customFormat="1" x14ac:dyDescent="0.25">
      <c r="C101" s="9"/>
      <c r="E101" s="69"/>
      <c r="F101" s="69"/>
    </row>
    <row r="102" spans="3:6" s="8" customFormat="1" x14ac:dyDescent="0.25">
      <c r="C102" s="9"/>
      <c r="E102" s="69"/>
      <c r="F102" s="69"/>
    </row>
    <row r="103" spans="3:6" s="8" customFormat="1" x14ac:dyDescent="0.25">
      <c r="C103" s="9"/>
      <c r="E103" s="69"/>
      <c r="F103" s="69"/>
    </row>
    <row r="104" spans="3:6" s="8" customFormat="1" x14ac:dyDescent="0.25">
      <c r="C104" s="9"/>
      <c r="E104" s="69"/>
      <c r="F104" s="69"/>
    </row>
    <row r="105" spans="3:6" s="8" customFormat="1" x14ac:dyDescent="0.25">
      <c r="C105" s="9"/>
      <c r="E105" s="69"/>
      <c r="F105" s="69"/>
    </row>
    <row r="106" spans="3:6" s="8" customFormat="1" x14ac:dyDescent="0.25">
      <c r="C106" s="9"/>
      <c r="E106" s="69"/>
      <c r="F106" s="69"/>
    </row>
    <row r="107" spans="3:6" s="8" customFormat="1" x14ac:dyDescent="0.25">
      <c r="C107" s="9"/>
      <c r="E107" s="69"/>
      <c r="F107" s="69"/>
    </row>
    <row r="108" spans="3:6" s="8" customFormat="1" x14ac:dyDescent="0.25">
      <c r="C108" s="9"/>
      <c r="E108" s="69"/>
      <c r="F108" s="69"/>
    </row>
    <row r="109" spans="3:6" s="8" customFormat="1" x14ac:dyDescent="0.25">
      <c r="C109" s="9"/>
      <c r="E109" s="69"/>
      <c r="F109" s="69"/>
    </row>
    <row r="110" spans="3:6" s="8" customFormat="1" x14ac:dyDescent="0.25">
      <c r="C110" s="9"/>
      <c r="E110" s="69"/>
      <c r="F110" s="69"/>
    </row>
    <row r="111" spans="3:6" s="8" customFormat="1" x14ac:dyDescent="0.25">
      <c r="C111" s="9"/>
      <c r="E111" s="69"/>
      <c r="F111" s="69"/>
    </row>
    <row r="112" spans="3:6" s="8" customFormat="1" x14ac:dyDescent="0.25">
      <c r="C112" s="9"/>
      <c r="E112" s="69"/>
      <c r="F112" s="69"/>
    </row>
    <row r="113" spans="3:6" s="8" customFormat="1" x14ac:dyDescent="0.25">
      <c r="C113" s="9"/>
      <c r="E113" s="69"/>
      <c r="F113" s="69"/>
    </row>
    <row r="114" spans="3:6" s="8" customFormat="1" x14ac:dyDescent="0.25">
      <c r="C114" s="9"/>
      <c r="E114" s="69"/>
      <c r="F114" s="69"/>
    </row>
    <row r="115" spans="3:6" s="8" customFormat="1" x14ac:dyDescent="0.25">
      <c r="C115" s="9"/>
      <c r="E115" s="69"/>
      <c r="F115" s="69"/>
    </row>
    <row r="116" spans="3:6" s="8" customFormat="1" x14ac:dyDescent="0.25">
      <c r="C116" s="9"/>
      <c r="E116" s="69"/>
      <c r="F116" s="69"/>
    </row>
    <row r="117" spans="3:6" s="8" customFormat="1" x14ac:dyDescent="0.25">
      <c r="C117" s="9"/>
      <c r="E117" s="69"/>
      <c r="F117" s="69"/>
    </row>
    <row r="118" spans="3:6" s="8" customFormat="1" x14ac:dyDescent="0.25">
      <c r="C118" s="9"/>
      <c r="E118" s="69"/>
      <c r="F118" s="69"/>
    </row>
    <row r="119" spans="3:6" s="8" customFormat="1" x14ac:dyDescent="0.25">
      <c r="C119" s="9"/>
      <c r="E119" s="69"/>
      <c r="F119" s="69"/>
    </row>
    <row r="120" spans="3:6" s="8" customFormat="1" x14ac:dyDescent="0.25">
      <c r="C120" s="9"/>
      <c r="E120" s="69"/>
      <c r="F120" s="69"/>
    </row>
    <row r="121" spans="3:6" s="8" customFormat="1" x14ac:dyDescent="0.25">
      <c r="C121" s="9"/>
      <c r="E121" s="69"/>
      <c r="F121" s="69"/>
    </row>
    <row r="122" spans="3:6" s="8" customFormat="1" x14ac:dyDescent="0.25">
      <c r="C122" s="9"/>
      <c r="E122" s="69"/>
      <c r="F122" s="69"/>
    </row>
    <row r="123" spans="3:6" s="8" customFormat="1" x14ac:dyDescent="0.25">
      <c r="C123" s="9"/>
      <c r="E123" s="69"/>
      <c r="F123" s="69"/>
    </row>
    <row r="124" spans="3:6" s="8" customFormat="1" x14ac:dyDescent="0.25">
      <c r="C124" s="9"/>
      <c r="E124" s="69"/>
      <c r="F124" s="69"/>
    </row>
    <row r="125" spans="3:6" s="8" customFormat="1" x14ac:dyDescent="0.25">
      <c r="C125" s="9"/>
      <c r="E125" s="69"/>
      <c r="F125" s="69"/>
    </row>
    <row r="126" spans="3:6" s="8" customFormat="1" x14ac:dyDescent="0.25">
      <c r="C126" s="9"/>
      <c r="E126" s="69"/>
      <c r="F126" s="69"/>
    </row>
    <row r="127" spans="3:6" s="8" customFormat="1" x14ac:dyDescent="0.25">
      <c r="C127" s="9"/>
      <c r="E127" s="69"/>
      <c r="F127" s="69"/>
    </row>
    <row r="128" spans="3:6" s="8" customFormat="1" x14ac:dyDescent="0.25">
      <c r="C128" s="9"/>
      <c r="E128" s="69"/>
      <c r="F128" s="69"/>
    </row>
    <row r="129" spans="3:6" s="8" customFormat="1" x14ac:dyDescent="0.25">
      <c r="C129" s="9"/>
      <c r="E129" s="69"/>
      <c r="F129" s="69"/>
    </row>
    <row r="130" spans="3:6" s="8" customFormat="1" x14ac:dyDescent="0.25">
      <c r="C130" s="9"/>
      <c r="E130" s="69"/>
      <c r="F130" s="69"/>
    </row>
    <row r="131" spans="3:6" s="8" customFormat="1" x14ac:dyDescent="0.25">
      <c r="C131" s="9"/>
      <c r="E131" s="69"/>
      <c r="F131" s="69"/>
    </row>
    <row r="132" spans="3:6" s="8" customFormat="1" x14ac:dyDescent="0.25">
      <c r="C132" s="9"/>
      <c r="E132" s="69"/>
      <c r="F132" s="69"/>
    </row>
    <row r="133" spans="3:6" s="8" customFormat="1" x14ac:dyDescent="0.25">
      <c r="C133" s="9"/>
      <c r="E133" s="69"/>
      <c r="F133" s="69"/>
    </row>
    <row r="134" spans="3:6" s="8" customFormat="1" x14ac:dyDescent="0.25">
      <c r="C134" s="9"/>
      <c r="E134" s="69"/>
      <c r="F134" s="69"/>
    </row>
    <row r="135" spans="3:6" s="8" customFormat="1" x14ac:dyDescent="0.25">
      <c r="C135" s="9"/>
      <c r="E135" s="69"/>
      <c r="F135" s="69"/>
    </row>
    <row r="136" spans="3:6" s="8" customFormat="1" x14ac:dyDescent="0.25">
      <c r="C136" s="9"/>
      <c r="E136" s="69"/>
      <c r="F136" s="69"/>
    </row>
    <row r="137" spans="3:6" s="8" customFormat="1" x14ac:dyDescent="0.25">
      <c r="C137" s="9"/>
      <c r="E137" s="69"/>
      <c r="F137" s="69"/>
    </row>
    <row r="138" spans="3:6" s="8" customFormat="1" x14ac:dyDescent="0.25">
      <c r="C138" s="9"/>
      <c r="E138" s="69"/>
      <c r="F138" s="69"/>
    </row>
    <row r="139" spans="3:6" s="8" customFormat="1" x14ac:dyDescent="0.25">
      <c r="C139" s="9"/>
      <c r="E139" s="69"/>
      <c r="F139" s="69"/>
    </row>
    <row r="140" spans="3:6" s="8" customFormat="1" x14ac:dyDescent="0.25">
      <c r="C140" s="9"/>
      <c r="E140" s="69"/>
      <c r="F140" s="69"/>
    </row>
    <row r="141" spans="3:6" s="8" customFormat="1" x14ac:dyDescent="0.25">
      <c r="C141" s="9"/>
      <c r="E141" s="69"/>
      <c r="F141" s="69"/>
    </row>
    <row r="142" spans="3:6" s="8" customFormat="1" x14ac:dyDescent="0.25">
      <c r="C142" s="9"/>
      <c r="E142" s="69"/>
      <c r="F142" s="69"/>
    </row>
    <row r="143" spans="3:6" s="8" customFormat="1" x14ac:dyDescent="0.25">
      <c r="C143" s="9"/>
      <c r="E143" s="69"/>
      <c r="F143" s="69"/>
    </row>
    <row r="144" spans="3:6" s="8" customFormat="1" x14ac:dyDescent="0.25">
      <c r="C144" s="9"/>
      <c r="E144" s="69"/>
      <c r="F144" s="69"/>
    </row>
    <row r="145" spans="3:6" s="8" customFormat="1" x14ac:dyDescent="0.25">
      <c r="C145" s="9"/>
      <c r="E145" s="69"/>
      <c r="F145" s="69"/>
    </row>
    <row r="146" spans="3:6" s="8" customFormat="1" x14ac:dyDescent="0.25">
      <c r="C146" s="9"/>
      <c r="E146" s="69"/>
      <c r="F146" s="69"/>
    </row>
    <row r="147" spans="3:6" s="8" customFormat="1" x14ac:dyDescent="0.25">
      <c r="C147" s="9"/>
      <c r="E147" s="69"/>
      <c r="F147" s="69"/>
    </row>
    <row r="148" spans="3:6" s="8" customFormat="1" x14ac:dyDescent="0.25">
      <c r="C148" s="9"/>
      <c r="E148" s="69"/>
      <c r="F148" s="69"/>
    </row>
    <row r="149" spans="3:6" s="8" customFormat="1" x14ac:dyDescent="0.25">
      <c r="C149" s="9"/>
      <c r="E149" s="69"/>
      <c r="F149" s="69"/>
    </row>
    <row r="150" spans="3:6" s="8" customFormat="1" x14ac:dyDescent="0.25">
      <c r="C150" s="9"/>
      <c r="E150" s="69"/>
      <c r="F150" s="69"/>
    </row>
    <row r="151" spans="3:6" s="8" customFormat="1" x14ac:dyDescent="0.25">
      <c r="C151" s="9"/>
      <c r="E151" s="69"/>
      <c r="F151" s="69"/>
    </row>
    <row r="152" spans="3:6" s="8" customFormat="1" x14ac:dyDescent="0.25">
      <c r="C152" s="9"/>
      <c r="E152" s="69"/>
      <c r="F152" s="69"/>
    </row>
    <row r="153" spans="3:6" s="8" customFormat="1" x14ac:dyDescent="0.25">
      <c r="C153" s="9"/>
      <c r="E153" s="69"/>
      <c r="F153" s="69"/>
    </row>
    <row r="154" spans="3:6" s="8" customFormat="1" x14ac:dyDescent="0.25">
      <c r="C154" s="9"/>
      <c r="E154" s="69"/>
      <c r="F154" s="69"/>
    </row>
    <row r="155" spans="3:6" s="8" customFormat="1" x14ac:dyDescent="0.25">
      <c r="C155" s="9"/>
      <c r="E155" s="69"/>
      <c r="F155" s="69"/>
    </row>
    <row r="156" spans="3:6" s="8" customFormat="1" x14ac:dyDescent="0.25">
      <c r="C156" s="9"/>
      <c r="E156" s="69"/>
      <c r="F156" s="69"/>
    </row>
    <row r="157" spans="3:6" s="8" customFormat="1" x14ac:dyDescent="0.25">
      <c r="C157" s="9"/>
      <c r="E157" s="69"/>
      <c r="F157" s="69"/>
    </row>
    <row r="158" spans="3:6" s="8" customFormat="1" x14ac:dyDescent="0.25">
      <c r="C158" s="9"/>
      <c r="E158" s="69"/>
      <c r="F158" s="69"/>
    </row>
    <row r="159" spans="3:6" s="8" customFormat="1" x14ac:dyDescent="0.25">
      <c r="C159" s="9"/>
      <c r="E159" s="69"/>
      <c r="F159" s="69"/>
    </row>
    <row r="160" spans="3:6" s="8" customFormat="1" x14ac:dyDescent="0.25">
      <c r="C160" s="9"/>
      <c r="E160" s="69"/>
      <c r="F160" s="69"/>
    </row>
    <row r="161" spans="3:6" s="8" customFormat="1" x14ac:dyDescent="0.25">
      <c r="C161" s="9"/>
      <c r="E161" s="69"/>
      <c r="F161" s="69"/>
    </row>
    <row r="162" spans="3:6" s="8" customFormat="1" x14ac:dyDescent="0.25">
      <c r="C162" s="9"/>
      <c r="E162" s="69"/>
      <c r="F162" s="69"/>
    </row>
  </sheetData>
  <sheetProtection algorithmName="SHA-512" hashValue="W2vuUzQPhSItNf5KUJCP7HQrOnlRn9UE0NNkCQ9yyyOm4sNm6LFr0tYQql//gtzeDQasnBJHK+cW/yRZ5Trelw==" saltValue="b8BoZLqYkNx/ex0DROwyOg==" spinCount="100000" sheet="1" objects="1" scenarios="1"/>
  <mergeCells count="36">
    <mergeCell ref="B2:C2"/>
    <mergeCell ref="D2:D3"/>
    <mergeCell ref="G2:G3"/>
    <mergeCell ref="B3:C3"/>
    <mergeCell ref="B4:B5"/>
    <mergeCell ref="D4:D5"/>
    <mergeCell ref="E4:E5"/>
    <mergeCell ref="F4:F5"/>
    <mergeCell ref="G4:G5"/>
    <mergeCell ref="B9:B11"/>
    <mergeCell ref="C9:C10"/>
    <mergeCell ref="D9:D11"/>
    <mergeCell ref="E9:E11"/>
    <mergeCell ref="F9:F11"/>
    <mergeCell ref="B6:B8"/>
    <mergeCell ref="C6:C7"/>
    <mergeCell ref="D6:D8"/>
    <mergeCell ref="E6:E8"/>
    <mergeCell ref="F6:F8"/>
    <mergeCell ref="D14:D15"/>
    <mergeCell ref="E14:E15"/>
    <mergeCell ref="F14:F15"/>
    <mergeCell ref="B12:B13"/>
    <mergeCell ref="D12:D13"/>
    <mergeCell ref="E12:E13"/>
    <mergeCell ref="F12:F13"/>
    <mergeCell ref="B16:B18"/>
    <mergeCell ref="C16:C17"/>
    <mergeCell ref="D16:D18"/>
    <mergeCell ref="E16:E18"/>
    <mergeCell ref="F16:F18"/>
    <mergeCell ref="G6:G8"/>
    <mergeCell ref="G9:G11"/>
    <mergeCell ref="G12:G13"/>
    <mergeCell ref="G14:G15"/>
    <mergeCell ref="G16:G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0F35-D7E5-4955-BA09-683F1669F7DD}">
  <dimension ref="A1:W134"/>
  <sheetViews>
    <sheetView zoomScaleNormal="100" workbookViewId="0"/>
  </sheetViews>
  <sheetFormatPr defaultRowHeight="15" x14ac:dyDescent="0.25"/>
  <cols>
    <col min="1" max="1" width="9.140625" style="5"/>
    <col min="2" max="2" width="5.42578125" style="5" customWidth="1"/>
    <col min="3" max="3" width="40.28515625" bestFit="1" customWidth="1"/>
    <col min="4" max="4" width="21.5703125" customWidth="1"/>
    <col min="5" max="5" width="5.28515625" style="5" customWidth="1"/>
    <col min="6" max="6" width="14.42578125" style="5" customWidth="1"/>
    <col min="7" max="7" width="13" style="5" customWidth="1"/>
    <col min="8" max="8" width="15.7109375" style="5" customWidth="1"/>
    <col min="9" max="9" width="16.85546875" style="5" customWidth="1"/>
    <col min="10" max="11" width="13.28515625" style="5" bestFit="1" customWidth="1"/>
    <col min="12" max="12" width="11.5703125" style="5" customWidth="1"/>
    <col min="13" max="13" width="12.28515625" style="5" customWidth="1"/>
    <col min="14" max="16" width="9.140625" style="5"/>
    <col min="17" max="17" width="12.7109375" style="5" customWidth="1"/>
    <col min="18" max="18" width="9.140625" style="5"/>
    <col min="19" max="19" width="15.28515625" style="5" customWidth="1"/>
    <col min="20" max="23" width="9.140625" style="5"/>
  </cols>
  <sheetData>
    <row r="1" spans="1:23" s="5" customFormat="1" ht="15.75" thickBot="1" x14ac:dyDescent="0.3"/>
    <row r="2" spans="1:23" s="5" customFormat="1" ht="48" customHeight="1" thickBot="1" x14ac:dyDescent="0.3">
      <c r="B2" s="44"/>
      <c r="C2" s="212" t="s">
        <v>103</v>
      </c>
      <c r="D2" s="212"/>
      <c r="E2" s="48"/>
    </row>
    <row r="3" spans="1:23" s="1" customFormat="1" ht="55.5" thickTop="1" thickBot="1" x14ac:dyDescent="0.3">
      <c r="A3" s="28"/>
      <c r="B3" s="57"/>
      <c r="C3" s="121" t="s">
        <v>48</v>
      </c>
      <c r="D3" s="122" t="s">
        <v>104</v>
      </c>
      <c r="E3" s="50"/>
      <c r="F3" s="5"/>
      <c r="G3" s="5"/>
      <c r="H3" s="5"/>
      <c r="I3" s="5"/>
      <c r="J3" s="5"/>
      <c r="K3" s="5"/>
      <c r="L3" s="5"/>
      <c r="M3" s="5"/>
      <c r="N3" s="5"/>
      <c r="O3" s="5"/>
      <c r="P3" s="5"/>
      <c r="Q3" s="5"/>
      <c r="R3" s="5"/>
      <c r="S3" s="5"/>
      <c r="T3" s="5"/>
      <c r="U3" s="28"/>
      <c r="V3" s="28"/>
      <c r="W3" s="28"/>
    </row>
    <row r="4" spans="1:23" ht="18.75" thickTop="1" x14ac:dyDescent="0.25">
      <c r="B4" s="34"/>
      <c r="C4" s="123" t="s">
        <v>102</v>
      </c>
      <c r="D4" s="124">
        <v>13</v>
      </c>
      <c r="E4" s="50"/>
    </row>
    <row r="5" spans="1:23" ht="18" x14ac:dyDescent="0.25">
      <c r="B5" s="34"/>
      <c r="C5" s="125" t="s">
        <v>101</v>
      </c>
      <c r="D5" s="126">
        <v>17</v>
      </c>
      <c r="E5" s="50"/>
    </row>
    <row r="6" spans="1:23" ht="36" x14ac:dyDescent="0.25">
      <c r="B6" s="34"/>
      <c r="C6" s="127" t="s">
        <v>118</v>
      </c>
      <c r="D6" s="126">
        <v>36</v>
      </c>
      <c r="E6" s="50"/>
    </row>
    <row r="7" spans="1:23" ht="36" x14ac:dyDescent="0.25">
      <c r="B7" s="34"/>
      <c r="C7" s="128" t="s">
        <v>116</v>
      </c>
      <c r="D7" s="126">
        <v>58</v>
      </c>
      <c r="E7" s="50"/>
      <c r="U7" s="6"/>
      <c r="V7" s="6"/>
      <c r="W7" s="6"/>
    </row>
    <row r="8" spans="1:23" ht="36" x14ac:dyDescent="0.25">
      <c r="B8" s="34"/>
      <c r="C8" s="129" t="s">
        <v>117</v>
      </c>
      <c r="D8" s="126">
        <v>83</v>
      </c>
      <c r="E8" s="50"/>
    </row>
    <row r="9" spans="1:23" ht="18.75" thickBot="1" x14ac:dyDescent="0.3">
      <c r="B9" s="34"/>
      <c r="C9" s="130" t="s">
        <v>56</v>
      </c>
      <c r="D9" s="131">
        <v>107</v>
      </c>
      <c r="E9" s="50"/>
    </row>
    <row r="10" spans="1:23" s="5" customFormat="1" ht="42" customHeight="1" thickTop="1" x14ac:dyDescent="0.25">
      <c r="B10" s="34"/>
      <c r="C10" s="213" t="s">
        <v>64</v>
      </c>
      <c r="D10" s="213"/>
      <c r="E10" s="50"/>
    </row>
    <row r="11" spans="1:23" s="5" customFormat="1" ht="43.9" customHeight="1" x14ac:dyDescent="0.25">
      <c r="B11" s="34"/>
      <c r="C11" s="214" t="s">
        <v>115</v>
      </c>
      <c r="D11" s="214"/>
      <c r="E11" s="50"/>
    </row>
    <row r="12" spans="1:23" s="5" customFormat="1" ht="9.75" customHeight="1" thickBot="1" x14ac:dyDescent="0.3">
      <c r="B12" s="53"/>
      <c r="C12" s="54"/>
      <c r="D12" s="54"/>
      <c r="E12" s="56"/>
    </row>
    <row r="13" spans="1:23" s="5" customFormat="1" x14ac:dyDescent="0.25"/>
    <row r="14" spans="1:23" s="5" customFormat="1" x14ac:dyDescent="0.25"/>
    <row r="15" spans="1:23" s="5" customFormat="1" x14ac:dyDescent="0.25"/>
    <row r="16" spans="1:23"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sheetData>
  <sheetProtection algorithmName="SHA-512" hashValue="PrLtUMBZtRaDSb7gRRb2Ia5qmuvtotK5H5rJ01CEwBneW3bLlVb73qHYYdUtrzooRKSsLhdoASwHe0pvxR/VLw==" saltValue="01dyXrNvb1CQ3X2lj/U1EA==" spinCount="100000" sheet="1" objects="1" scenarios="1"/>
  <mergeCells count="3">
    <mergeCell ref="C2:D2"/>
    <mergeCell ref="C10:D10"/>
    <mergeCell ref="C11:D11"/>
  </mergeCells>
  <hyperlinks>
    <hyperlink ref="C10" r:id="rId1" display="* Data based on enHealth (2012) data Table 3.2.3 and 3.2.5 for skin surface area of body parts for Adults, adolescents and children  " xr:uid="{42C86834-9F9F-414B-9746-E8AE40C8AF2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5DCC-13B8-4CA0-AB77-4E50834BA5E0}">
  <dimension ref="B1:R66"/>
  <sheetViews>
    <sheetView workbookViewId="0"/>
  </sheetViews>
  <sheetFormatPr defaultRowHeight="15" x14ac:dyDescent="0.25"/>
  <cols>
    <col min="2" max="2" width="9.5703125" customWidth="1"/>
    <col min="3" max="3" width="20.7109375" customWidth="1"/>
    <col min="4" max="4" width="20.42578125" customWidth="1"/>
    <col min="5" max="5" width="18.85546875" customWidth="1"/>
    <col min="6" max="6" width="21.7109375" customWidth="1"/>
    <col min="7" max="7" width="15.28515625" customWidth="1"/>
    <col min="8" max="8" width="11.42578125" bestFit="1" customWidth="1"/>
    <col min="9" max="9" width="28.5703125" customWidth="1"/>
    <col min="10" max="10" width="14.28515625" customWidth="1"/>
    <col min="11" max="11" width="12.7109375" bestFit="1" customWidth="1"/>
    <col min="12" max="12" width="15.7109375" customWidth="1"/>
    <col min="13" max="13" width="14.5703125" customWidth="1"/>
    <col min="14" max="14" width="16.85546875" bestFit="1" customWidth="1"/>
    <col min="15" max="15" width="6.140625" customWidth="1"/>
    <col min="16" max="16" width="13.5703125" bestFit="1" customWidth="1"/>
    <col min="17" max="17" width="12.28515625" bestFit="1" customWidth="1"/>
    <col min="18" max="18" width="13.140625" bestFit="1" customWidth="1"/>
    <col min="19" max="19" width="11.85546875" bestFit="1" customWidth="1"/>
    <col min="20" max="20" width="13.140625" bestFit="1" customWidth="1"/>
    <col min="21" max="21" width="14.42578125" bestFit="1" customWidth="1"/>
    <col min="22" max="22" width="14.5703125" bestFit="1" customWidth="1"/>
    <col min="23" max="23" width="13.42578125" bestFit="1" customWidth="1"/>
    <col min="24" max="24" width="15.5703125" bestFit="1" customWidth="1"/>
    <col min="25" max="25" width="14.42578125" bestFit="1" customWidth="1"/>
  </cols>
  <sheetData>
    <row r="1" spans="2:15" s="5" customFormat="1" ht="15.75" thickBot="1" x14ac:dyDescent="0.3"/>
    <row r="2" spans="2:15" s="5" customFormat="1" ht="52.5" customHeight="1" thickBot="1" x14ac:dyDescent="0.4">
      <c r="B2" s="44"/>
      <c r="C2" s="221" t="s">
        <v>119</v>
      </c>
      <c r="D2" s="221"/>
      <c r="E2" s="221"/>
      <c r="F2" s="45"/>
      <c r="G2" s="46"/>
      <c r="H2" s="47"/>
      <c r="I2" s="218" t="s">
        <v>121</v>
      </c>
      <c r="J2" s="218"/>
      <c r="K2" s="218"/>
      <c r="L2" s="218"/>
      <c r="M2" s="218"/>
      <c r="N2" s="218"/>
      <c r="O2" s="48"/>
    </row>
    <row r="3" spans="2:15" s="28" customFormat="1" ht="60.75" thickBot="1" x14ac:dyDescent="0.3">
      <c r="B3" s="33"/>
      <c r="C3" s="143" t="s">
        <v>13</v>
      </c>
      <c r="D3" s="132" t="s">
        <v>1</v>
      </c>
      <c r="E3" s="133" t="s">
        <v>2</v>
      </c>
      <c r="F3" s="33"/>
      <c r="G3" s="35"/>
      <c r="I3" s="143" t="s">
        <v>58</v>
      </c>
      <c r="J3" s="169" t="s">
        <v>123</v>
      </c>
      <c r="K3" s="170" t="s">
        <v>124</v>
      </c>
      <c r="L3" s="171" t="s">
        <v>125</v>
      </c>
      <c r="M3" s="172" t="s">
        <v>116</v>
      </c>
      <c r="N3" s="173" t="s">
        <v>47</v>
      </c>
      <c r="O3" s="49"/>
    </row>
    <row r="4" spans="2:15" s="5" customFormat="1" x14ac:dyDescent="0.25">
      <c r="B4" s="34"/>
      <c r="C4" s="134" t="s">
        <v>3</v>
      </c>
      <c r="D4" s="135">
        <v>0.15</v>
      </c>
      <c r="E4" s="136">
        <v>0.12</v>
      </c>
      <c r="F4" s="34"/>
      <c r="G4" s="36"/>
      <c r="I4" s="134" t="s">
        <v>3</v>
      </c>
      <c r="J4" s="153">
        <v>0.1</v>
      </c>
      <c r="K4" s="154">
        <v>0.1</v>
      </c>
      <c r="L4" s="154">
        <v>0.13</v>
      </c>
      <c r="M4" s="154">
        <v>0.19</v>
      </c>
      <c r="N4" s="155">
        <v>0.19</v>
      </c>
      <c r="O4" s="50"/>
    </row>
    <row r="5" spans="2:15" s="5" customFormat="1" x14ac:dyDescent="0.25">
      <c r="B5" s="34"/>
      <c r="C5" s="134" t="s">
        <v>22</v>
      </c>
      <c r="D5" s="135">
        <v>1.1000000000000001</v>
      </c>
      <c r="E5" s="136">
        <v>0.85</v>
      </c>
      <c r="F5" s="34"/>
      <c r="G5" s="36"/>
      <c r="I5" s="134" t="s">
        <v>23</v>
      </c>
      <c r="J5" s="153">
        <v>0.22</v>
      </c>
      <c r="K5" s="154">
        <v>0.27</v>
      </c>
      <c r="L5" s="154">
        <v>0.3</v>
      </c>
      <c r="M5" s="154">
        <v>0.51</v>
      </c>
      <c r="N5" s="155">
        <v>0.69</v>
      </c>
      <c r="O5" s="50"/>
    </row>
    <row r="6" spans="2:15" s="5" customFormat="1" x14ac:dyDescent="0.25">
      <c r="B6" s="34"/>
      <c r="C6" s="134" t="s">
        <v>4</v>
      </c>
      <c r="D6" s="135">
        <v>0.47</v>
      </c>
      <c r="E6" s="136">
        <v>0.35</v>
      </c>
      <c r="F6" s="34"/>
      <c r="G6" s="36"/>
      <c r="I6" s="134" t="s">
        <v>5</v>
      </c>
      <c r="J6" s="153">
        <v>0.08</v>
      </c>
      <c r="K6" s="154">
        <v>0.08</v>
      </c>
      <c r="L6" s="154">
        <v>0.14000000000000001</v>
      </c>
      <c r="M6" s="154">
        <v>0.19</v>
      </c>
      <c r="N6" s="155">
        <v>0.27</v>
      </c>
      <c r="O6" s="50"/>
    </row>
    <row r="7" spans="2:15" s="5" customFormat="1" x14ac:dyDescent="0.25">
      <c r="B7" s="34"/>
      <c r="C7" s="134" t="s">
        <v>5</v>
      </c>
      <c r="D7" s="135">
        <v>0.4</v>
      </c>
      <c r="E7" s="136">
        <v>0.27</v>
      </c>
      <c r="F7" s="34"/>
      <c r="G7" s="36"/>
      <c r="I7" s="134" t="s">
        <v>8</v>
      </c>
      <c r="J7" s="153">
        <v>0.04</v>
      </c>
      <c r="K7" s="154">
        <v>0.04</v>
      </c>
      <c r="L7" s="154">
        <v>0.06</v>
      </c>
      <c r="M7" s="154">
        <v>7.0000000000000007E-2</v>
      </c>
      <c r="N7" s="155">
        <v>0.11</v>
      </c>
      <c r="O7" s="50"/>
    </row>
    <row r="8" spans="2:15" s="5" customFormat="1" x14ac:dyDescent="0.25">
      <c r="B8" s="34"/>
      <c r="C8" s="134" t="s">
        <v>6</v>
      </c>
      <c r="D8" s="135">
        <v>0.22</v>
      </c>
      <c r="E8" s="136" t="s">
        <v>14</v>
      </c>
      <c r="F8" s="34"/>
      <c r="G8" s="36"/>
      <c r="I8" s="134" t="s">
        <v>10</v>
      </c>
      <c r="J8" s="153">
        <v>0.14000000000000001</v>
      </c>
      <c r="K8" s="154">
        <v>0.16</v>
      </c>
      <c r="L8" s="154">
        <v>0.26</v>
      </c>
      <c r="M8" s="154">
        <v>0.41</v>
      </c>
      <c r="N8" s="155">
        <v>0.65</v>
      </c>
      <c r="O8" s="50"/>
    </row>
    <row r="9" spans="2:15" s="5" customFormat="1" ht="15.75" thickBot="1" x14ac:dyDescent="0.3">
      <c r="B9" s="34"/>
      <c r="C9" s="134" t="s">
        <v>7</v>
      </c>
      <c r="D9" s="135">
        <v>0.2</v>
      </c>
      <c r="E9" s="136" t="s">
        <v>14</v>
      </c>
      <c r="F9" s="34"/>
      <c r="G9" s="36"/>
      <c r="I9" s="137" t="s">
        <v>15</v>
      </c>
      <c r="J9" s="156">
        <v>0.04</v>
      </c>
      <c r="K9" s="157">
        <v>0.05</v>
      </c>
      <c r="L9" s="157">
        <v>7.0000000000000007E-2</v>
      </c>
      <c r="M9" s="157">
        <v>0.11</v>
      </c>
      <c r="N9" s="158">
        <v>0.16</v>
      </c>
      <c r="O9" s="50"/>
    </row>
    <row r="10" spans="2:15" s="5" customFormat="1" ht="15.75" thickBot="1" x14ac:dyDescent="0.3">
      <c r="B10" s="34"/>
      <c r="C10" s="134" t="s">
        <v>8</v>
      </c>
      <c r="D10" s="135">
        <v>0.13</v>
      </c>
      <c r="E10" s="136">
        <v>0.11</v>
      </c>
      <c r="F10" s="34"/>
      <c r="G10" s="36"/>
      <c r="I10" s="140" t="s">
        <v>107</v>
      </c>
      <c r="J10" s="159">
        <v>0.61</v>
      </c>
      <c r="K10" s="160">
        <v>0.7</v>
      </c>
      <c r="L10" s="160">
        <v>0.95</v>
      </c>
      <c r="M10" s="160">
        <v>1.48</v>
      </c>
      <c r="N10" s="161">
        <v>2.06</v>
      </c>
      <c r="O10" s="50"/>
    </row>
    <row r="11" spans="2:15" s="5" customFormat="1" ht="25.5" customHeight="1" x14ac:dyDescent="0.25">
      <c r="B11" s="34"/>
      <c r="C11" s="134" t="s">
        <v>9</v>
      </c>
      <c r="D11" s="135">
        <v>0.97</v>
      </c>
      <c r="E11" s="136">
        <v>0.88</v>
      </c>
      <c r="F11" s="34"/>
      <c r="G11" s="36"/>
      <c r="I11" s="217" t="s">
        <v>59</v>
      </c>
      <c r="J11" s="217"/>
      <c r="K11" s="217"/>
      <c r="L11" s="217"/>
      <c r="M11" s="217"/>
      <c r="N11" s="217"/>
      <c r="O11" s="50"/>
    </row>
    <row r="12" spans="2:15" s="5" customFormat="1" x14ac:dyDescent="0.25">
      <c r="B12" s="34"/>
      <c r="C12" s="134" t="s">
        <v>10</v>
      </c>
      <c r="D12" s="135">
        <v>0.85</v>
      </c>
      <c r="E12" s="136">
        <v>0.76</v>
      </c>
      <c r="F12" s="34"/>
      <c r="G12" s="36"/>
      <c r="H12" s="162" t="s">
        <v>63</v>
      </c>
      <c r="I12" s="119" t="s">
        <v>77</v>
      </c>
      <c r="J12" s="119"/>
      <c r="K12" s="119"/>
      <c r="L12" s="119"/>
      <c r="M12" s="119"/>
      <c r="N12" s="119"/>
      <c r="O12" s="50"/>
    </row>
    <row r="13" spans="2:15" s="5" customFormat="1" x14ac:dyDescent="0.25">
      <c r="B13" s="34"/>
      <c r="C13" s="134" t="s">
        <v>11</v>
      </c>
      <c r="D13" s="135">
        <v>0.52</v>
      </c>
      <c r="E13" s="136">
        <v>0.48</v>
      </c>
      <c r="F13" s="34"/>
      <c r="G13" s="36"/>
      <c r="O13" s="50"/>
    </row>
    <row r="14" spans="2:15" s="5" customFormat="1" x14ac:dyDescent="0.25">
      <c r="B14" s="34"/>
      <c r="C14" s="134" t="s">
        <v>21</v>
      </c>
      <c r="D14" s="135">
        <v>0.32</v>
      </c>
      <c r="E14" s="136">
        <v>0.28999999999999998</v>
      </c>
      <c r="F14" s="34"/>
      <c r="G14" s="36"/>
      <c r="H14" s="43"/>
      <c r="O14" s="50"/>
    </row>
    <row r="15" spans="2:15" s="5" customFormat="1" ht="24.75" customHeight="1" thickBot="1" x14ac:dyDescent="0.3">
      <c r="B15" s="34"/>
      <c r="C15" s="137" t="s">
        <v>15</v>
      </c>
      <c r="D15" s="138">
        <v>0.16</v>
      </c>
      <c r="E15" s="139">
        <v>0.15</v>
      </c>
      <c r="F15" s="34"/>
      <c r="G15" s="36"/>
      <c r="H15" s="43"/>
      <c r="O15" s="50"/>
    </row>
    <row r="16" spans="2:15" s="5" customFormat="1" ht="15.75" thickBot="1" x14ac:dyDescent="0.3">
      <c r="B16" s="34"/>
      <c r="C16" s="140" t="s">
        <v>12</v>
      </c>
      <c r="D16" s="141">
        <v>2.52</v>
      </c>
      <c r="E16" s="142">
        <v>2.33</v>
      </c>
      <c r="F16" s="34"/>
      <c r="G16" s="36"/>
      <c r="O16" s="50"/>
    </row>
    <row r="17" spans="2:18" s="5" customFormat="1" ht="48" customHeight="1" x14ac:dyDescent="0.25">
      <c r="B17" s="34"/>
      <c r="C17" s="219" t="s">
        <v>60</v>
      </c>
      <c r="D17" s="219"/>
      <c r="E17" s="219"/>
      <c r="F17" s="219"/>
      <c r="G17" s="220"/>
      <c r="O17" s="50"/>
    </row>
    <row r="18" spans="2:18" s="5" customFormat="1" x14ac:dyDescent="0.25">
      <c r="B18" s="144" t="s">
        <v>63</v>
      </c>
      <c r="C18" s="119" t="s">
        <v>71</v>
      </c>
      <c r="G18" s="36"/>
      <c r="O18" s="50"/>
    </row>
    <row r="19" spans="2:18" s="5" customFormat="1" ht="15.75" thickBot="1" x14ac:dyDescent="0.3">
      <c r="B19" s="51"/>
      <c r="C19" s="40"/>
      <c r="D19" s="40"/>
      <c r="E19" s="40"/>
      <c r="F19" s="40"/>
      <c r="G19" s="41"/>
      <c r="O19" s="50"/>
    </row>
    <row r="20" spans="2:18" s="5" customFormat="1" ht="57.75" customHeight="1" thickTop="1" x14ac:dyDescent="0.25">
      <c r="B20" s="34"/>
      <c r="C20" s="215" t="s">
        <v>120</v>
      </c>
      <c r="D20" s="215"/>
      <c r="E20" s="215"/>
      <c r="F20" s="215"/>
      <c r="G20" s="36"/>
      <c r="H20" s="42"/>
      <c r="I20" s="215" t="s">
        <v>122</v>
      </c>
      <c r="J20" s="215"/>
      <c r="K20" s="215"/>
      <c r="L20" s="215"/>
      <c r="M20" s="215"/>
      <c r="N20" s="215"/>
      <c r="O20" s="52"/>
    </row>
    <row r="21" spans="2:18" s="5" customFormat="1" ht="15.75" thickBot="1" x14ac:dyDescent="0.3">
      <c r="B21" s="34"/>
      <c r="C21" s="216"/>
      <c r="D21" s="216"/>
      <c r="E21" s="216"/>
      <c r="F21" s="216"/>
      <c r="G21" s="35"/>
      <c r="H21" s="43"/>
      <c r="I21" s="216"/>
      <c r="J21" s="216"/>
      <c r="K21" s="216"/>
      <c r="L21" s="216"/>
      <c r="M21" s="216"/>
      <c r="N21" s="216"/>
      <c r="O21" s="50"/>
    </row>
    <row r="22" spans="2:18" s="5" customFormat="1" ht="60.75" thickBot="1" x14ac:dyDescent="0.3">
      <c r="B22" s="34"/>
      <c r="C22" s="143" t="s">
        <v>62</v>
      </c>
      <c r="D22" s="132" t="str">
        <f t="shared" ref="D22" si="0">D3</f>
        <v>Male 95th</v>
      </c>
      <c r="E22" s="145" t="str">
        <f>E3</f>
        <v>Female 95th</v>
      </c>
      <c r="F22" s="146" t="s">
        <v>29</v>
      </c>
      <c r="G22" s="37"/>
      <c r="I22" s="174" t="s">
        <v>62</v>
      </c>
      <c r="J22" s="169" t="s">
        <v>123</v>
      </c>
      <c r="K22" s="170" t="s">
        <v>124</v>
      </c>
      <c r="L22" s="171" t="s">
        <v>125</v>
      </c>
      <c r="M22" s="172" t="s">
        <v>116</v>
      </c>
      <c r="N22" s="173" t="s">
        <v>47</v>
      </c>
      <c r="O22" s="50"/>
    </row>
    <row r="23" spans="2:18" s="5" customFormat="1" x14ac:dyDescent="0.25">
      <c r="B23" s="34"/>
      <c r="C23" s="147" t="s">
        <v>16</v>
      </c>
      <c r="D23" s="135">
        <f>SUM(D4,D10)</f>
        <v>0.28000000000000003</v>
      </c>
      <c r="E23" s="148">
        <f t="shared" ref="E23" si="1">SUM(E4,E10)</f>
        <v>0.22999999999999998</v>
      </c>
      <c r="F23" s="149">
        <f>AVERAGE(D23,E23)</f>
        <v>0.255</v>
      </c>
      <c r="G23" s="38"/>
      <c r="I23" s="163" t="s">
        <v>18</v>
      </c>
      <c r="J23" s="164">
        <f>SUM(J4/2,(J6/2),J7,(J8/2))</f>
        <v>0.2</v>
      </c>
      <c r="K23" s="148">
        <f>SUM(K4/2,(K6*0.5),K7,(K8*0.5))</f>
        <v>0.21000000000000002</v>
      </c>
      <c r="L23" s="148">
        <f>SUM(L4/2,(L6*0.5),L7,(L8*0.5))</f>
        <v>0.32500000000000001</v>
      </c>
      <c r="M23" s="148">
        <f>SUM(M4/2,(M6*0.5),M7,(M8*0.5))</f>
        <v>0.46499999999999997</v>
      </c>
      <c r="N23" s="149">
        <f>SUM(N4/2,(N6*0.5),N7,(N8*0.5))</f>
        <v>0.66500000000000004</v>
      </c>
      <c r="O23" s="50"/>
    </row>
    <row r="24" spans="2:18" s="5" customFormat="1" x14ac:dyDescent="0.25">
      <c r="B24" s="34"/>
      <c r="C24" s="147" t="s">
        <v>17</v>
      </c>
      <c r="D24" s="135">
        <f>SUM(D4,D10,D8/2,D9, D13/2,D14)</f>
        <v>1.1700000000000002</v>
      </c>
      <c r="E24" s="148">
        <f>SUM(E4,E10,E7*0.75,E12*0.75)</f>
        <v>1.0024999999999999</v>
      </c>
      <c r="F24" s="149">
        <f>AVERAGE(D24,E24)</f>
        <v>1.0862500000000002</v>
      </c>
      <c r="G24" s="39"/>
      <c r="I24" s="163" t="s">
        <v>20</v>
      </c>
      <c r="J24" s="164">
        <f>SUM(J4/2,J7,J8/2,J9)</f>
        <v>0.2</v>
      </c>
      <c r="K24" s="148">
        <f>SUM(K4/2,K7,K8/2,K9)</f>
        <v>0.21999999999999997</v>
      </c>
      <c r="L24" s="148">
        <f>SUM(L4/2,L7,L8/2,L9)</f>
        <v>0.32500000000000001</v>
      </c>
      <c r="M24" s="148">
        <f>SUM(M4/2,M7,M8/2,M9)</f>
        <v>0.48</v>
      </c>
      <c r="N24" s="149">
        <f>SUM(N4/2,N7,N8/2,N9)</f>
        <v>0.69000000000000006</v>
      </c>
      <c r="O24" s="50"/>
    </row>
    <row r="25" spans="2:18" s="5" customFormat="1" ht="15.75" thickBot="1" x14ac:dyDescent="0.3">
      <c r="B25" s="34"/>
      <c r="C25" s="147" t="s">
        <v>19</v>
      </c>
      <c r="D25" s="135">
        <f t="shared" ref="D25" si="2">SUM(D4/2,D10,D7/2,D12/2)</f>
        <v>0.83000000000000007</v>
      </c>
      <c r="E25" s="148">
        <f>SUM(E4/2,E10,E7/2,E12/2)</f>
        <v>0.68500000000000005</v>
      </c>
      <c r="F25" s="149">
        <f>AVERAGE(D25,E25)</f>
        <v>0.75750000000000006</v>
      </c>
      <c r="G25" s="39"/>
      <c r="I25" s="165" t="s">
        <v>30</v>
      </c>
      <c r="J25" s="166" t="s">
        <v>51</v>
      </c>
      <c r="K25" s="167" t="s">
        <v>51</v>
      </c>
      <c r="L25" s="167" t="s">
        <v>51</v>
      </c>
      <c r="M25" s="167" t="s">
        <v>51</v>
      </c>
      <c r="N25" s="168">
        <f>N10</f>
        <v>2.06</v>
      </c>
      <c r="O25" s="50"/>
    </row>
    <row r="26" spans="2:18" s="5" customFormat="1" x14ac:dyDescent="0.25">
      <c r="B26" s="34"/>
      <c r="C26" s="147" t="s">
        <v>20</v>
      </c>
      <c r="D26" s="135">
        <f t="shared" ref="D26" si="3">SUM(D4/2,D10,D14,D15)</f>
        <v>0.68500000000000005</v>
      </c>
      <c r="E26" s="148">
        <f t="shared" ref="E26" si="4">SUM(E4/2,E10,E14,E15)</f>
        <v>0.61</v>
      </c>
      <c r="F26" s="149">
        <f>AVERAGE(D26,E26)</f>
        <v>0.64749999999999996</v>
      </c>
      <c r="G26" s="39"/>
      <c r="H26" s="162" t="s">
        <v>57</v>
      </c>
      <c r="I26" s="119" t="s">
        <v>73</v>
      </c>
      <c r="J26" s="119"/>
      <c r="K26" s="119"/>
      <c r="L26" s="119"/>
      <c r="M26" s="119"/>
      <c r="N26" s="119"/>
      <c r="O26" s="50"/>
    </row>
    <row r="27" spans="2:18" s="5" customFormat="1" ht="15.75" thickBot="1" x14ac:dyDescent="0.3">
      <c r="B27" s="34"/>
      <c r="C27" s="150" t="s">
        <v>30</v>
      </c>
      <c r="D27" s="138">
        <f t="shared" ref="D27" si="5">D16</f>
        <v>2.52</v>
      </c>
      <c r="E27" s="151">
        <f t="shared" ref="E27" si="6">E16</f>
        <v>2.33</v>
      </c>
      <c r="F27" s="152">
        <f>AVERAGE(D27,E27)</f>
        <v>2.4249999999999998</v>
      </c>
      <c r="G27" s="39"/>
      <c r="I27" s="119" t="s">
        <v>106</v>
      </c>
      <c r="J27" s="119"/>
      <c r="K27" s="119"/>
      <c r="L27" s="119"/>
      <c r="M27" s="119"/>
      <c r="N27" s="119"/>
      <c r="O27" s="49"/>
      <c r="P27" s="28"/>
      <c r="Q27" s="28"/>
      <c r="R27" s="28"/>
    </row>
    <row r="28" spans="2:18" s="5" customFormat="1" x14ac:dyDescent="0.25">
      <c r="B28" s="144" t="s">
        <v>57</v>
      </c>
      <c r="C28" s="119" t="s">
        <v>72</v>
      </c>
      <c r="D28" s="119"/>
      <c r="E28" s="119"/>
      <c r="F28" s="119"/>
      <c r="G28" s="36"/>
      <c r="H28" s="28"/>
      <c r="O28" s="50"/>
    </row>
    <row r="29" spans="2:18" s="5" customFormat="1" x14ac:dyDescent="0.25">
      <c r="B29" s="33"/>
      <c r="C29" s="119" t="s">
        <v>73</v>
      </c>
      <c r="D29" s="119"/>
      <c r="E29" s="119"/>
      <c r="F29" s="119"/>
      <c r="G29" s="36"/>
      <c r="H29" s="14"/>
      <c r="O29" s="50"/>
    </row>
    <row r="30" spans="2:18" s="5" customFormat="1" x14ac:dyDescent="0.25">
      <c r="B30" s="33"/>
      <c r="C30" s="119" t="s">
        <v>106</v>
      </c>
      <c r="D30" s="119"/>
      <c r="E30" s="119"/>
      <c r="F30" s="119"/>
      <c r="G30" s="36"/>
      <c r="H30" s="14"/>
      <c r="O30" s="50"/>
    </row>
    <row r="31" spans="2:18" s="5" customFormat="1" x14ac:dyDescent="0.25">
      <c r="B31" s="33"/>
      <c r="C31" s="119" t="s">
        <v>74</v>
      </c>
      <c r="D31" s="119"/>
      <c r="E31" s="119"/>
      <c r="F31" s="119"/>
      <c r="G31" s="36"/>
      <c r="H31" s="14"/>
      <c r="O31" s="50"/>
    </row>
    <row r="32" spans="2:18" s="5" customFormat="1" x14ac:dyDescent="0.25">
      <c r="B32" s="33"/>
      <c r="C32" s="119" t="s">
        <v>75</v>
      </c>
      <c r="D32" s="119"/>
      <c r="E32" s="119"/>
      <c r="F32" s="119"/>
      <c r="G32" s="36"/>
      <c r="O32" s="50"/>
    </row>
    <row r="33" spans="2:15" s="5" customFormat="1" x14ac:dyDescent="0.25">
      <c r="B33" s="33"/>
      <c r="C33" s="119" t="s">
        <v>76</v>
      </c>
      <c r="D33" s="119"/>
      <c r="E33" s="119"/>
      <c r="F33" s="119"/>
      <c r="G33" s="36"/>
      <c r="O33" s="50"/>
    </row>
    <row r="34" spans="2:15" s="5" customFormat="1" ht="15.75" thickBot="1" x14ac:dyDescent="0.3">
      <c r="B34" s="58"/>
      <c r="C34" s="54"/>
      <c r="D34" s="54"/>
      <c r="E34" s="54"/>
      <c r="F34" s="54"/>
      <c r="G34" s="55"/>
      <c r="H34" s="54"/>
      <c r="I34" s="54"/>
      <c r="J34" s="54"/>
      <c r="K34" s="54"/>
      <c r="L34" s="54"/>
      <c r="M34" s="54"/>
      <c r="N34" s="54"/>
      <c r="O34" s="56"/>
    </row>
    <row r="35" spans="2:15" s="5" customFormat="1" x14ac:dyDescent="0.25"/>
    <row r="36" spans="2:15" s="5" customFormat="1" x14ac:dyDescent="0.25"/>
    <row r="37" spans="2:15" s="5" customFormat="1" x14ac:dyDescent="0.25"/>
    <row r="38" spans="2:15" s="5" customFormat="1" x14ac:dyDescent="0.25"/>
    <row r="39" spans="2:15" s="5" customFormat="1" x14ac:dyDescent="0.25"/>
    <row r="40" spans="2:15" s="5" customFormat="1" x14ac:dyDescent="0.25"/>
    <row r="41" spans="2:15" s="5" customFormat="1" x14ac:dyDescent="0.25"/>
    <row r="42" spans="2:15" s="5" customFormat="1" x14ac:dyDescent="0.25"/>
    <row r="43" spans="2:15" s="5" customFormat="1" x14ac:dyDescent="0.25"/>
    <row r="44" spans="2:15" s="5" customFormat="1" x14ac:dyDescent="0.25"/>
    <row r="45" spans="2:15" s="5" customFormat="1" x14ac:dyDescent="0.25"/>
    <row r="46" spans="2:15" s="5" customFormat="1" x14ac:dyDescent="0.25"/>
    <row r="47" spans="2:15" s="5" customFormat="1" x14ac:dyDescent="0.25"/>
    <row r="48" spans="2:1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pans="3:7" s="5" customFormat="1" x14ac:dyDescent="0.25"/>
    <row r="66" spans="3:7" s="5" customFormat="1" x14ac:dyDescent="0.25">
      <c r="C66"/>
      <c r="D66"/>
      <c r="E66"/>
      <c r="F66"/>
      <c r="G66"/>
    </row>
  </sheetData>
  <sheetProtection algorithmName="SHA-512" hashValue="jQrnkqlvAUmx/jESTY7rfS9A/6Dq5Z6TvoxXNcz5f/8/Dw1Ceygocl6JEoc2tzOL+TMy3e0zXjA7buELXqwn7Q==" saltValue="QHf04X2Q0gLIePglF1vauw==" spinCount="100000" sheet="1" objects="1" scenarios="1"/>
  <mergeCells count="6">
    <mergeCell ref="C20:F21"/>
    <mergeCell ref="I11:N11"/>
    <mergeCell ref="I2:N2"/>
    <mergeCell ref="C17:G17"/>
    <mergeCell ref="C2:E2"/>
    <mergeCell ref="I20:N21"/>
  </mergeCells>
  <phoneticPr fontId="2" type="noConversion"/>
  <hyperlinks>
    <hyperlink ref="C17" r:id="rId1" display="* Data based on enHealth (2012) data Table 3.2.3 and 3.2.5 for skin surface area of body parts for Adults, adolescents and children  " xr:uid="{AE55CD27-69D3-4B1D-B6BF-B78C17D7C25E}"/>
    <hyperlink ref="I11" r:id="rId2" display="* Data based on enHealth (2012) data Table 3.2.3 and 3.2.5 for skin surface area of body parts for Adults, adolescents and children  " xr:uid="{AACD4EBB-C6E1-4650-B1D1-BAB638738A1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Notes</vt:lpstr>
      <vt:lpstr>2. ASEM calculations</vt:lpstr>
      <vt:lpstr>3. Scenarios</vt:lpstr>
      <vt:lpstr>4. Body Weight Data</vt:lpstr>
      <vt:lpstr>5. Skin Surface Area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2024-06-28T05:54:03Z</dcterms:created>
  <dcterms:modified xsi:type="dcterms:W3CDTF">2024-06-30T23:20:33Z</dcterms:modified>
</cp:coreProperties>
</file>