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8_{DA75F3B6-CCB8-41F3-8F3E-1BBA808F1C0E}" xr6:coauthVersionLast="47" xr6:coauthVersionMax="47" xr10:uidLastSave="{00000000-0000-0000-0000-000000000000}"/>
  <bookViews>
    <workbookView xWindow="-120" yWindow="-120" windowWidth="29040" windowHeight="15840" tabRatio="682" xr2:uid="{ED2CF5DC-60EB-4029-B8A5-E74769F4EA64}"/>
  </bookViews>
  <sheets>
    <sheet name="1. Notes" sheetId="8" r:id="rId1"/>
    <sheet name="2. ASEM calculations" sheetId="17" r:id="rId2"/>
    <sheet name="3. Scenarios" sheetId="18" r:id="rId3"/>
    <sheet name="4. Body Weight Data" sheetId="1" r:id="rId4"/>
    <sheet name="5. Skin Surface Area Data" sheetId="4" r:id="rId5"/>
  </sheets>
  <definedNames>
    <definedName name="_Hlk169436423" localSheetId="1">'2. ASEM calculations'!#REF!</definedName>
    <definedName name="_Toc167444350" localSheetId="1">'2. ASEM calculations'!#REF!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17" l="1"/>
  <c r="E6" i="17" s="1"/>
  <c r="F6" i="17" s="1"/>
  <c r="G6" i="17" s="1"/>
  <c r="H6" i="17" s="1"/>
  <c r="K23" i="4" l="1"/>
  <c r="E11" i="17" s="1"/>
  <c r="L23" i="4"/>
  <c r="E12" i="17" s="1"/>
  <c r="M23" i="4"/>
  <c r="E13" i="17" s="1"/>
  <c r="N23" i="4"/>
  <c r="E14" i="17" s="1"/>
  <c r="J23" i="4"/>
  <c r="E10" i="17" s="1"/>
  <c r="M24" i="4"/>
  <c r="G13" i="17" s="1"/>
  <c r="M15" i="17" l="1"/>
  <c r="M7" i="17"/>
  <c r="M14" i="17"/>
  <c r="M6" i="17"/>
  <c r="M13" i="17"/>
  <c r="M5" i="17"/>
  <c r="O14" i="17"/>
  <c r="O6" i="17"/>
  <c r="M12" i="17"/>
  <c r="M4" i="17"/>
  <c r="M11" i="17"/>
  <c r="M3" i="17"/>
  <c r="E25" i="4"/>
  <c r="E24" i="4"/>
  <c r="D24" i="4"/>
  <c r="D25" i="4"/>
  <c r="J24" i="4"/>
  <c r="G10" i="17" s="1"/>
  <c r="K24" i="4"/>
  <c r="G11" i="17" s="1"/>
  <c r="N25" i="4"/>
  <c r="H14" i="17" s="1"/>
  <c r="L24" i="4"/>
  <c r="G12" i="17" s="1"/>
  <c r="N24" i="4"/>
  <c r="G14" i="17" s="1"/>
  <c r="D22" i="4"/>
  <c r="E22" i="4"/>
  <c r="D23" i="4"/>
  <c r="E23" i="4"/>
  <c r="E26" i="4"/>
  <c r="E27" i="4"/>
  <c r="D26" i="4"/>
  <c r="D27" i="4"/>
  <c r="T14" i="17" l="1"/>
  <c r="O7" i="17"/>
  <c r="O15" i="17"/>
  <c r="O12" i="17"/>
  <c r="T12" i="17" s="1"/>
  <c r="O4" i="17"/>
  <c r="T4" i="17" s="1"/>
  <c r="O11" i="17"/>
  <c r="T11" i="17" s="1"/>
  <c r="O3" i="17"/>
  <c r="T3" i="17" s="1"/>
  <c r="T6" i="17"/>
  <c r="P15" i="17"/>
  <c r="U15" i="17" s="1"/>
  <c r="P7" i="17"/>
  <c r="U7" i="17" s="1"/>
  <c r="O13" i="17"/>
  <c r="T13" i="17" s="1"/>
  <c r="O5" i="17"/>
  <c r="T5" i="17" s="1"/>
  <c r="F25" i="4"/>
  <c r="F15" i="17" s="1"/>
  <c r="F24" i="4"/>
  <c r="D15" i="17" s="1"/>
  <c r="F23" i="4"/>
  <c r="C15" i="17" s="1"/>
  <c r="F27" i="4"/>
  <c r="H15" i="17" s="1"/>
  <c r="F26" i="4"/>
  <c r="G15" i="17" s="1"/>
  <c r="P16" i="17" l="1"/>
  <c r="P8" i="17"/>
  <c r="K8" i="17"/>
  <c r="K16" i="17"/>
  <c r="L8" i="17"/>
  <c r="L16" i="17"/>
  <c r="N8" i="17"/>
  <c r="N16" i="17"/>
  <c r="O8" i="17"/>
  <c r="O16" i="17"/>
  <c r="S8" i="17" l="1"/>
  <c r="S16" i="17"/>
</calcChain>
</file>

<file path=xl/sharedStrings.xml><?xml version="1.0" encoding="utf-8"?>
<sst xmlns="http://schemas.openxmlformats.org/spreadsheetml/2006/main" count="305" uniqueCount="135">
  <si>
    <t>Scenario</t>
  </si>
  <si>
    <t>Male 95th</t>
  </si>
  <si>
    <t>Female 95th</t>
  </si>
  <si>
    <t>Head</t>
  </si>
  <si>
    <t>Upper extremities</t>
  </si>
  <si>
    <t>Arms</t>
  </si>
  <si>
    <t>Upper arms</t>
  </si>
  <si>
    <t>Forearms</t>
  </si>
  <si>
    <t>Hands</t>
  </si>
  <si>
    <t>Lower extremities</t>
  </si>
  <si>
    <t>Legs</t>
  </si>
  <si>
    <t>Thighs</t>
  </si>
  <si>
    <t>Total BSA</t>
  </si>
  <si>
    <t>Body part (Adult)</t>
  </si>
  <si>
    <t>NR</t>
  </si>
  <si>
    <t>Feet</t>
  </si>
  <si>
    <t>Scenario 1</t>
  </si>
  <si>
    <t>Scenario 2</t>
  </si>
  <si>
    <t>Scenario 3</t>
  </si>
  <si>
    <t>Scenario 4</t>
  </si>
  <si>
    <t>Scenario 5</t>
  </si>
  <si>
    <t>Lower legs</t>
  </si>
  <si>
    <t>Trunk (incl neck)</t>
  </si>
  <si>
    <t>Trunk</t>
  </si>
  <si>
    <t>Calculations and notes are also provided, e.g. SSA for the face in the absence of specific data (use of 'half a head' SSA value).</t>
  </si>
  <si>
    <t>Corrections</t>
  </si>
  <si>
    <t>Copyright © Commonwealth of Australia 2024 This work is copyright. You may reproduce the whole or part of this work in unaltered form for your own personal use or, if you are part of an organisation, for internal use within your organisation, but only if you or your organisation do not use the reproduction for any commercial purpose and retain this copyright notice and all disclaimer notices as part of that reproduction. Apart from rights to use as permitted by the Copyright Act 1968 or allowed by this copyright notice, all other rights are reserved and you are not allowed to reproduce the whole or any part of this work in any way (electronic or otherwise) without first being given specific written permission from the Commonwealth to do so. Requests and inquiries concerning reproduction and rights are to be sent to the TGA Copyright Officer, Therapeutic Goods Administration, PO Box 100, Woden ACT 2606 or emailed to tga.copyright@tga.gov.au.</t>
  </si>
  <si>
    <t>Up to 2</t>
  </si>
  <si>
    <t>Up to 3</t>
  </si>
  <si>
    <t>Person 95th</t>
  </si>
  <si>
    <t>Scenario 6</t>
  </si>
  <si>
    <t>Head (including face and neck), hands</t>
  </si>
  <si>
    <t>Head (including face and neck), hands, ¾ arms, ¾ legs</t>
  </si>
  <si>
    <t>Face, neck, hands, ½ arms, ½ legs</t>
  </si>
  <si>
    <t>-</t>
  </si>
  <si>
    <t>2 or 3*</t>
  </si>
  <si>
    <t>Method 1 (mg/kg bw/day)</t>
  </si>
  <si>
    <t>Scenarios 4+6</t>
  </si>
  <si>
    <t>Scenarios 3+5</t>
  </si>
  <si>
    <t>Scenarios 3+6</t>
  </si>
  <si>
    <r>
      <rPr>
        <b/>
        <i/>
        <sz val="10"/>
        <color rgb="FF000000"/>
        <rFont val="Arial"/>
        <family val="2"/>
      </rPr>
      <t>AF</t>
    </r>
    <r>
      <rPr>
        <b/>
        <sz val="10"/>
        <color rgb="FF000000"/>
        <rFont val="Arial"/>
        <family val="2"/>
      </rPr>
      <t xml:space="preserve"> (application frequency)</t>
    </r>
  </si>
  <si>
    <r>
      <rPr>
        <b/>
        <i/>
        <sz val="10"/>
        <color rgb="FF000000"/>
        <rFont val="Arial"/>
        <family val="2"/>
      </rPr>
      <t>Duration</t>
    </r>
    <r>
      <rPr>
        <b/>
        <sz val="10"/>
        <color rgb="FF000000"/>
        <rFont val="Arial"/>
        <family val="2"/>
      </rPr>
      <t xml:space="preserve"> (days)</t>
    </r>
  </si>
  <si>
    <r>
      <rPr>
        <b/>
        <i/>
        <sz val="10"/>
        <color rgb="FF000000"/>
        <rFont val="Arial"/>
        <family val="2"/>
      </rPr>
      <t>AT</t>
    </r>
    <r>
      <rPr>
        <b/>
        <sz val="10"/>
        <color rgb="FF000000"/>
        <rFont val="Arial"/>
        <family val="2"/>
      </rPr>
      <t xml:space="preserve"> (Averaging time, days)</t>
    </r>
  </si>
  <si>
    <r>
      <rPr>
        <b/>
        <i/>
        <sz val="10"/>
        <color rgb="FF000000"/>
        <rFont val="Arial"/>
        <family val="2"/>
      </rPr>
      <t>Appl Rate</t>
    </r>
    <r>
      <rPr>
        <b/>
        <sz val="10"/>
        <color rgb="FF000000"/>
        <rFont val="Arial"/>
        <family val="2"/>
      </rPr>
      <t xml:space="preserve"> (application rate, mg/cm2)</t>
    </r>
  </si>
  <si>
    <t>Toddler (2- &lt;3 yo)</t>
  </si>
  <si>
    <t>Preschool student (3- &lt;6 yo)</t>
  </si>
  <si>
    <t>Primary school student (6 - &lt;11 yo)</t>
  </si>
  <si>
    <t>Secondary school student (11- &lt;16 yo)</t>
  </si>
  <si>
    <t xml:space="preserve">Age groups </t>
  </si>
  <si>
    <t>Adult</t>
  </si>
  <si>
    <t>Daily sunscreen exposure (Method 1, mg/kg bw/day)</t>
  </si>
  <si>
    <t>N.A.</t>
  </si>
  <si>
    <t xml:space="preserve">N.A. Not Applicable </t>
  </si>
  <si>
    <t>Regular sun exposure. Limited sunscreen use.</t>
  </si>
  <si>
    <t>Infrequent sun exposure. Limited sunscreen use.</t>
  </si>
  <si>
    <t>Frequent sun exposure. Regular sunscreen use.</t>
  </si>
  <si>
    <t>Adults**</t>
  </si>
  <si>
    <t>Notes:</t>
  </si>
  <si>
    <t>Body part (Child)</t>
  </si>
  <si>
    <t>* Data based on enHealth (2012),Table 3.2.5 for skin surface area of body parts for Adults, adolescents and children. It is based on rounded data from US EPA (2008, Tables 7-2).</t>
  </si>
  <si>
    <t>* Data based on enHealth (2012), Table 3.2.3 and 3.2.5 for skin surface area of body parts for Adults, adolescents and children. It is based on rounded data from US EPA (2009, Tables 7-11 and 7-12).</t>
  </si>
  <si>
    <t>Toddler (1-&lt;2 yo)</t>
  </si>
  <si>
    <t>ASEM Scenario</t>
  </si>
  <si>
    <t>Note:</t>
  </si>
  <si>
    <t>* Data based on enHealth (2012), Table 2.2.1 and E2 for body weights for Adults (≥18 years), adolescents and children.</t>
  </si>
  <si>
    <t>Formula:</t>
  </si>
  <si>
    <t>Formulae:</t>
  </si>
  <si>
    <t>Australian Sunscreen Exposure Model (ASEM)</t>
  </si>
  <si>
    <t xml:space="preserve">The Australian Sunscreen Exposure Model (ASEM) is proposed to accurately calculate sunscreen use that accounts for the diverse needs of Australians and integrates the expected sunscreen application practices that align with current Australian recommendations, rather than utilising international models that do not. This ensures that sunscreen ingredients are evaluated for safety based on how they are, and recommended to be, used in Australia today. </t>
  </si>
  <si>
    <t>Tab 2. ASEM calculations</t>
  </si>
  <si>
    <t>Tab 3. Scenarios</t>
  </si>
  <si>
    <t>NR: Not Reported, data for upper arms and forearms were not reported in US EPA (2009)</t>
  </si>
  <si>
    <t>Person 95th body weight is the average of male and female 95th body weight</t>
  </si>
  <si>
    <t>Nil SSA data for neck alone, therefore SSA for neck is estimated to be '0'</t>
  </si>
  <si>
    <t>Upper extremities SSA include upper arms + lower arms or arms, and hands</t>
  </si>
  <si>
    <t>Lower extremities SSA include thighs + lower legs or legs, and feet</t>
  </si>
  <si>
    <t>Trunk SSA includes chest, abdomen and pelvis areas.</t>
  </si>
  <si>
    <t xml:space="preserve"> Data are for both sexes combined.</t>
  </si>
  <si>
    <t>Tab 5. Skin Surface Area data</t>
  </si>
  <si>
    <t>Tab 4. Body Weight data</t>
  </si>
  <si>
    <t>The scenarios are used in the ASEM calcullations in Tab 2</t>
  </si>
  <si>
    <t>Describes the Australian representative bodyweights for adults, children and adolescents used in the the ASEM calcullations in Tab 2</t>
  </si>
  <si>
    <t>Daily exercise, dog walking, gardening, and other recreation</t>
  </si>
  <si>
    <t xml:space="preserve">Parts of body applied </t>
  </si>
  <si>
    <t>AF</t>
  </si>
  <si>
    <t>Duration</t>
  </si>
  <si>
    <t>Description</t>
  </si>
  <si>
    <t xml:space="preserve">     Yellow areas represent sunscreen applied to skin</t>
  </si>
  <si>
    <t>(applications per day)</t>
  </si>
  <si>
    <t>(days per year)</t>
  </si>
  <si>
    <t>Office, retail, hospitality, health worker, vehicle operator</t>
  </si>
  <si>
    <t>Up to 3 (Childcare)/Up to 2 (School)</t>
  </si>
  <si>
    <t>Agricultural worker, grounds keeper, landscaper, tradesperson, surf lifeguard</t>
  </si>
  <si>
    <t>Prolonged sun exposure. Extensive sunscreen use.</t>
  </si>
  <si>
    <t>Face, neck, hands, ½ legs, feet</t>
  </si>
  <si>
    <t>Full day in the sun (beach or other activities)</t>
  </si>
  <si>
    <t>Full body</t>
  </si>
  <si>
    <t>Full day at the beach</t>
  </si>
  <si>
    <t>Variables used to calculate estimated daily sunscreen exposure for each scenario</t>
  </si>
  <si>
    <t xml:space="preserve">Calculation for estimated daily sunscreen exposure for each scenario </t>
  </si>
  <si>
    <t>Calculation for highest estimated daily sunscreen exposure</t>
  </si>
  <si>
    <t>Toddler (2 - &lt;3 yo)</t>
  </si>
  <si>
    <t>Toddler (1 - &lt;2 yo)</t>
  </si>
  <si>
    <t>Body weight data used in ASEM calculations</t>
  </si>
  <si>
    <t>Body weight* (95th percentile, Kg)</t>
  </si>
  <si>
    <t>Stakeholders are encouraged to advise the TGA if there are any errors in the data or calculations.</t>
  </si>
  <si>
    <t>Nil SSA data for hat coverage, or face alone, therefore SSA estimated to be 'half head'</t>
  </si>
  <si>
    <t>Total SSA</t>
  </si>
  <si>
    <t>Outlines the formulae used to caclulate the estimated daily sunscreen exposure for each scenario and consequently the estimated highest daily sunscreen exposure.</t>
  </si>
  <si>
    <t>Describes the Australian representative skin surface area data for different parts of the body, different age groups and under different scenarios used in the the ASEM calculations in Tab 2.</t>
  </si>
  <si>
    <r>
      <rPr>
        <b/>
        <i/>
        <sz val="10"/>
        <color theme="1"/>
        <rFont val="Arial"/>
        <family val="2"/>
      </rPr>
      <t>SSA</t>
    </r>
    <r>
      <rPr>
        <b/>
        <sz val="10"/>
        <color theme="1"/>
        <rFont val="Arial"/>
        <family val="2"/>
      </rPr>
      <t xml:space="preserve"> (skin surface area exposed to sunscreen, m</t>
    </r>
    <r>
      <rPr>
        <b/>
        <vertAlign val="superscript"/>
        <sz val="10"/>
        <color theme="1"/>
        <rFont val="Arial"/>
        <family val="2"/>
      </rPr>
      <t>2</t>
    </r>
    <r>
      <rPr>
        <b/>
        <sz val="10"/>
        <color theme="1"/>
        <rFont val="Arial"/>
        <family val="2"/>
      </rPr>
      <t xml:space="preserve">, </t>
    </r>
    <r>
      <rPr>
        <b/>
        <sz val="10"/>
        <rFont val="Arial"/>
        <family val="2"/>
      </rPr>
      <t>95th)</t>
    </r>
  </si>
  <si>
    <r>
      <rPr>
        <b/>
        <i/>
        <sz val="10"/>
        <color theme="1"/>
        <rFont val="Arial"/>
        <family val="2"/>
      </rPr>
      <t>Bw</t>
    </r>
    <r>
      <rPr>
        <b/>
        <i/>
        <vertAlign val="subscript"/>
        <sz val="10"/>
        <color theme="1"/>
        <rFont val="Arial"/>
        <family val="2"/>
      </rPr>
      <t>t</t>
    </r>
    <r>
      <rPr>
        <b/>
        <sz val="10"/>
        <color theme="1"/>
        <rFont val="Arial"/>
        <family val="2"/>
      </rPr>
      <t xml:space="preserve"> (body weight linked to SSA, kg, </t>
    </r>
    <r>
      <rPr>
        <b/>
        <sz val="10"/>
        <rFont val="Arial"/>
        <family val="2"/>
      </rPr>
      <t>95th)</t>
    </r>
  </si>
  <si>
    <t xml:space="preserve">*3 applications for toddler (1-&lt;2 yo)/(2-&lt;3 yo) and 2 applications for other children </t>
  </si>
  <si>
    <r>
      <t>Daily sunscreen exposure Method 2 (cm</t>
    </r>
    <r>
      <rPr>
        <b/>
        <vertAlign val="superscript"/>
        <sz val="10"/>
        <color theme="1"/>
        <rFont val="Arial"/>
        <family val="2"/>
      </rPr>
      <t>2</t>
    </r>
    <r>
      <rPr>
        <b/>
        <sz val="10"/>
        <color theme="1"/>
        <rFont val="Arial"/>
        <family val="2"/>
      </rPr>
      <t>/kg bw/day)</t>
    </r>
  </si>
  <si>
    <r>
      <t>Method 2 (cm</t>
    </r>
    <r>
      <rPr>
        <b/>
        <vertAlign val="superscript"/>
        <sz val="10"/>
        <color theme="1"/>
        <rFont val="Arial"/>
        <family val="2"/>
      </rPr>
      <t>2</t>
    </r>
    <r>
      <rPr>
        <b/>
        <sz val="10"/>
        <color theme="1"/>
        <rFont val="Arial"/>
        <family val="2"/>
      </rPr>
      <t>/kg bw/day)</t>
    </r>
  </si>
  <si>
    <r>
      <t>** enHealth reports male and female 95</t>
    </r>
    <r>
      <rPr>
        <vertAlign val="superscript"/>
        <sz val="10"/>
        <color theme="1"/>
        <rFont val="Arial"/>
        <family val="2"/>
      </rPr>
      <t>th</t>
    </r>
    <r>
      <rPr>
        <sz val="10"/>
        <color theme="1"/>
        <rFont val="Arial"/>
        <family val="2"/>
      </rPr>
      <t xml:space="preserve"> percentile body weight data, which has been averaged.</t>
    </r>
  </si>
  <si>
    <t>Primary school student 
(6 - &lt;11 yo)</t>
  </si>
  <si>
    <t>Secondary school student 
(11 - &lt;16 yo)</t>
  </si>
  <si>
    <t>Preschool student 
(3 - &lt;6 yo)</t>
  </si>
  <si>
    <r>
      <t>Skin surface area of individual body parts (Adult, 95th percentile, m</t>
    </r>
    <r>
      <rPr>
        <b/>
        <vertAlign val="superscript"/>
        <sz val="16"/>
        <color theme="1"/>
        <rFont val="Arial"/>
        <family val="2"/>
      </rPr>
      <t>2</t>
    </r>
    <r>
      <rPr>
        <b/>
        <sz val="16"/>
        <color theme="1"/>
        <rFont val="Arial"/>
        <family val="2"/>
      </rPr>
      <t>)</t>
    </r>
  </si>
  <si>
    <r>
      <t>Skin surface area exposed to sunscreen used to calculate estimated daily sunscreen exposure per scenario for Adults (m</t>
    </r>
    <r>
      <rPr>
        <b/>
        <vertAlign val="superscript"/>
        <sz val="16"/>
        <color theme="1"/>
        <rFont val="Arial"/>
        <family val="2"/>
      </rPr>
      <t>2</t>
    </r>
    <r>
      <rPr>
        <b/>
        <sz val="16"/>
        <color theme="1"/>
        <rFont val="Arial"/>
        <family val="2"/>
      </rPr>
      <t>)</t>
    </r>
  </si>
  <si>
    <r>
      <t>Skin surface area of individual body parts (Child, 95</t>
    </r>
    <r>
      <rPr>
        <b/>
        <vertAlign val="superscript"/>
        <sz val="16"/>
        <color theme="1"/>
        <rFont val="Arial"/>
        <family val="2"/>
      </rPr>
      <t>th</t>
    </r>
    <r>
      <rPr>
        <b/>
        <sz val="16"/>
        <color theme="1"/>
        <rFont val="Arial"/>
        <family val="2"/>
      </rPr>
      <t xml:space="preserve"> percentile, m</t>
    </r>
    <r>
      <rPr>
        <b/>
        <vertAlign val="superscript"/>
        <sz val="16"/>
        <color theme="1"/>
        <rFont val="Arial"/>
        <family val="2"/>
      </rPr>
      <t>2</t>
    </r>
    <r>
      <rPr>
        <b/>
        <sz val="16"/>
        <color theme="1"/>
        <rFont val="Arial"/>
        <family val="2"/>
      </rPr>
      <t>)</t>
    </r>
  </si>
  <si>
    <r>
      <t>Skin surface area exposed to sunscreen used to calculate estimated daily sunscreen exposure per scenario for Children (m</t>
    </r>
    <r>
      <rPr>
        <b/>
        <vertAlign val="superscript"/>
        <sz val="16"/>
        <color theme="1"/>
        <rFont val="Arial"/>
        <family val="2"/>
      </rPr>
      <t>2</t>
    </r>
    <r>
      <rPr>
        <b/>
        <sz val="16"/>
        <color theme="1"/>
        <rFont val="Arial"/>
        <family val="2"/>
      </rPr>
      <t>)</t>
    </r>
  </si>
  <si>
    <t>Toddler 
(1-&lt;2 yo)</t>
  </si>
  <si>
    <t>Toddler 
(2- &lt;3 yo)</t>
  </si>
  <si>
    <t>Preschool student 
(3- &lt;6 yo)</t>
  </si>
  <si>
    <t>Childcare (1- 2 years old) and school children (under 18)</t>
  </si>
  <si>
    <t>Describes the 6 ASEM scenarios, including clothing use, exposed skin that sunscreen is applied to, sunscreen reapplication rates, and use throughout the year.</t>
  </si>
  <si>
    <t xml:space="preserve">The objective of this approach is to affirm the safety of sunscreen ingredients, considering the highest plausible sunscreen use throughout the year, for the most sensitive population. To achieve this, the ASEM proposes 6 theoretical exposure scenarios, each representing a broad spectrum of regular sunscreen usage patterns across different demographics across Australia (see Tab 3. Scenarios). These scenarios provide the highest estimated daily sunscreen exposure, to calculate maximum safe concentration of a sunscreen ingredient using the SED and MoS formulas. </t>
  </si>
  <si>
    <r>
      <t xml:space="preserve">This scenario accounts for daily sunscreen application for sun-smart adults and children, undertaking outdoor recreational activities that lead to prolonged sun exposure on </t>
    </r>
    <r>
      <rPr>
        <b/>
        <sz val="10"/>
        <color theme="1"/>
        <rFont val="Arial"/>
        <family val="2"/>
      </rPr>
      <t>weekends</t>
    </r>
    <r>
      <rPr>
        <sz val="10"/>
        <color theme="1"/>
        <rFont val="Arial"/>
        <family val="2"/>
      </rPr>
      <t>.  
This population is likely to wear hats and clothing such as a long sleeve shirt/rashie, shorts/boardies that cover ½ legs. Sunscreen is applied once in the morning/start of the activity and twice again during the day, particularly due to swimming, sweating or towel drying that may remove the product.</t>
    </r>
  </si>
  <si>
    <r>
      <t xml:space="preserve">This scenario accounts for sunscreen application for adults and adolescents spending full day at the beach leading to prolonged sun exposure on </t>
    </r>
    <r>
      <rPr>
        <b/>
        <sz val="10"/>
        <color theme="1"/>
        <rFont val="Arial"/>
        <family val="2"/>
      </rPr>
      <t>weekends</t>
    </r>
    <r>
      <rPr>
        <sz val="10"/>
        <color theme="1"/>
        <rFont val="Arial"/>
        <family val="2"/>
      </rPr>
      <t xml:space="preserve">.  
This population is likely to wear minimal swimwear. It presumes that sunscreen is applied once in the morning and twice again during the day, particularly due to swimming, sweating or towel drying that may remove the product.
This scenario does not include children, as they are typically supervised by parents and expected to wear sun-smart attire, including hats and protective clothing, as outlined in scenario 5. </t>
    </r>
  </si>
  <si>
    <r>
      <t xml:space="preserve">This scenario accounts for daily sunscreen application practice for adults engaging in outdoor work (as their main occupation) during </t>
    </r>
    <r>
      <rPr>
        <b/>
        <sz val="10"/>
        <color theme="1"/>
        <rFont val="Arial"/>
        <family val="2"/>
      </rPr>
      <t>weekdays</t>
    </r>
    <r>
      <rPr>
        <sz val="10"/>
        <color theme="1"/>
        <rFont val="Arial"/>
        <family val="2"/>
      </rPr>
      <t>.  
This population, particularly in warmer regions of Australia, are likely to wear specific workwear including a hat, clothing that fully covers the torso, ½ arms and legs, and footwear. Sunscreen is applied once in the morning, during lunch/midday and in the afternoon as this would include professions that are expected to spend long periods of time during the day (~6 hours) during peak UV periods.</t>
    </r>
  </si>
  <si>
    <r>
      <t xml:space="preserve">This scenario accounts for daily sunscreen application for children (above one year of age) attending sun smart childcare services (and schools) during the </t>
    </r>
    <r>
      <rPr>
        <b/>
        <sz val="10"/>
        <color theme="1"/>
        <rFont val="Arial"/>
        <family val="2"/>
      </rPr>
      <t>weekday</t>
    </r>
    <r>
      <rPr>
        <sz val="10"/>
        <color theme="1"/>
        <rFont val="Arial"/>
        <family val="2"/>
      </rPr>
      <t>.
This population, particularly in warmer parts of Australia, are likely to wear hats and clothing that covers the torso, ½ arms and legs, and footwear. Sunscreen is applied frequently as a policy/practice in the majority of the early childhood centres but sun protection behaviours tend to reduce in older children and therefore sunscreen has been assumed to be applied up to two applications per day in older children.  
The estimation of sunscreen exposure for childcares is based on toddlers aged above 12 months instead of 6 to 12 months, as children normally learn to walk on their own between 12-15 months of age and are more likely to be exposed to the sun (and consequently sunscreens) in a childcare setting relative to a 6-12-month-old child. Moreover, infants under 12 months are not recommend to be exposed to the sun, and children under 6 months are not recommended to use sunscreen.</t>
    </r>
  </si>
  <si>
    <r>
      <t xml:space="preserve">This scenario accounts for daily sunscreen application for adults (including active retirees) undertaking outdoor recreational activities during </t>
    </r>
    <r>
      <rPr>
        <b/>
        <sz val="10"/>
        <color theme="1"/>
        <rFont val="Arial"/>
        <family val="2"/>
      </rPr>
      <t>weekdays</t>
    </r>
    <r>
      <rPr>
        <sz val="10"/>
        <color theme="1"/>
        <rFont val="Arial"/>
        <family val="2"/>
      </rPr>
      <t>.  
This population, particularly in warmer regions of Northern Australia, are likely to wear sport/casual clothing that may cover approximately ¼ of the arms and legs, torso and footwear. It presumes that sunscreen is applied once in the morning/start of the activity and once again halfway into the activity.</t>
    </r>
  </si>
  <si>
    <r>
      <t xml:space="preserve">This scenario accounts for daily sunscreen application practice for adults undertaking indoor work during the </t>
    </r>
    <r>
      <rPr>
        <b/>
        <sz val="10"/>
        <color rgb="FF000000"/>
        <rFont val="Arial"/>
        <family val="2"/>
      </rPr>
      <t>weekdays</t>
    </r>
    <r>
      <rPr>
        <sz val="10"/>
        <color rgb="FF000000"/>
        <rFont val="Arial"/>
        <family val="2"/>
      </rPr>
      <t>.  
This population is likely to wear formal or semi-formal clothing that fully covers the torso, arms, legs, and footwear. It presumes that sunscreen is applied once in the morning and once again during morning tea, lunch, or afternoon.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</si>
</sst>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b/>
      <sz val="11"/>
      <color theme="1"/>
      <name val="Calibri"/>
      <family val="2"/>
      <scheme val="minor"/>
    </font>
    <font>
      <sz val="8"/>
      <name val="Calibri"/>
      <family val="2"/>
      <scheme val="minor"/>
    </font>
    <font>
      <sz val="11"/>
      <name val="Calibri"/>
      <family val="2"/>
      <scheme val="minor"/>
    </font>
    <font>
      <sz val="11"/>
      <color rgb="FF9C0006"/>
      <name val="Calibri"/>
      <family val="2"/>
      <scheme val="minor"/>
    </font>
    <font>
      <sz val="26"/>
      <color theme="1"/>
      <name val="Calibri"/>
      <family val="2"/>
      <scheme val="minor"/>
    </font>
    <font>
      <b/>
      <sz val="10"/>
      <color rgb="FF000000"/>
      <name val="Arial"/>
      <family val="2"/>
    </font>
    <font>
      <b/>
      <sz val="10"/>
      <color theme="1"/>
      <name val="Arial"/>
      <family val="2"/>
    </font>
    <font>
      <b/>
      <sz val="36"/>
      <color theme="1"/>
      <name val="Calibri"/>
      <family val="2"/>
      <scheme val="minor"/>
    </font>
    <font>
      <sz val="10"/>
      <color rgb="FF000000"/>
      <name val="Arial"/>
      <family val="2"/>
    </font>
    <font>
      <b/>
      <sz val="26"/>
      <color theme="1"/>
      <name val="Calibri"/>
      <family val="2"/>
      <scheme val="minor"/>
    </font>
    <font>
      <b/>
      <sz val="24"/>
      <color theme="1"/>
      <name val="Calibri"/>
      <family val="2"/>
      <scheme val="minor"/>
    </font>
    <font>
      <sz val="16"/>
      <color theme="1"/>
      <name val="Calibri"/>
      <family val="2"/>
      <scheme val="minor"/>
    </font>
    <font>
      <b/>
      <i/>
      <sz val="10"/>
      <color rgb="FF000000"/>
      <name val="Arial"/>
      <family val="2"/>
    </font>
    <font>
      <b/>
      <sz val="16"/>
      <color theme="1"/>
      <name val="Calibri"/>
      <family val="2"/>
      <scheme val="minor"/>
    </font>
    <font>
      <u/>
      <sz val="11"/>
      <color theme="10"/>
      <name val="Calibri"/>
      <family val="2"/>
      <scheme val="minor"/>
    </font>
    <font>
      <b/>
      <sz val="14"/>
      <color rgb="FF263287"/>
      <name val="Arial"/>
      <family val="2"/>
    </font>
    <font>
      <sz val="9"/>
      <color rgb="FF263287"/>
      <name val="Arial"/>
      <family val="2"/>
    </font>
    <font>
      <b/>
      <sz val="11"/>
      <color rgb="FF263287"/>
      <name val="Arial"/>
      <family val="2"/>
    </font>
    <font>
      <b/>
      <sz val="9"/>
      <color rgb="FF000000"/>
      <name val="Arial"/>
      <family val="2"/>
    </font>
    <font>
      <sz val="11"/>
      <color rgb="FF000000"/>
      <name val="Arial"/>
      <family val="2"/>
    </font>
    <font>
      <sz val="9"/>
      <color rgb="FFFFFFFF"/>
      <name val="Arial"/>
      <family val="2"/>
    </font>
    <font>
      <vertAlign val="superscript"/>
      <sz val="10"/>
      <color rgb="FF333F48"/>
      <name val="Arial"/>
      <family val="2"/>
    </font>
    <font>
      <sz val="8"/>
      <color theme="1"/>
      <name val="Arial"/>
      <family val="2"/>
    </font>
    <font>
      <b/>
      <sz val="26"/>
      <color theme="1"/>
      <name val="Arial"/>
      <family val="2"/>
    </font>
    <font>
      <b/>
      <sz val="11"/>
      <color theme="1"/>
      <name val="Arial"/>
      <family val="2"/>
    </font>
    <font>
      <sz val="11"/>
      <color theme="1"/>
      <name val="Arial"/>
      <family val="2"/>
    </font>
    <font>
      <b/>
      <i/>
      <sz val="10"/>
      <color theme="1"/>
      <name val="Arial"/>
      <family val="2"/>
    </font>
    <font>
      <b/>
      <vertAlign val="superscript"/>
      <sz val="10"/>
      <color theme="1"/>
      <name val="Arial"/>
      <family val="2"/>
    </font>
    <font>
      <b/>
      <sz val="10"/>
      <name val="Arial"/>
      <family val="2"/>
    </font>
    <font>
      <sz val="10"/>
      <name val="Arial"/>
      <family val="2"/>
    </font>
    <font>
      <sz val="10"/>
      <color theme="1"/>
      <name val="Arial"/>
      <family val="2"/>
    </font>
    <font>
      <b/>
      <i/>
      <vertAlign val="subscript"/>
      <sz val="10"/>
      <color theme="1"/>
      <name val="Arial"/>
      <family val="2"/>
    </font>
    <font>
      <sz val="16"/>
      <color theme="1"/>
      <name val="Arial"/>
      <family val="2"/>
    </font>
    <font>
      <sz val="11"/>
      <color theme="0" tint="-0.34998626667073579"/>
      <name val="Arial"/>
      <family val="2"/>
    </font>
    <font>
      <sz val="10"/>
      <color theme="0" tint="-0.34998626667073579"/>
      <name val="Arial"/>
      <family val="2"/>
    </font>
    <font>
      <sz val="26"/>
      <color theme="1"/>
      <name val="Arial"/>
      <family val="2"/>
    </font>
    <font>
      <b/>
      <sz val="14"/>
      <color theme="1"/>
      <name val="Arial"/>
      <family val="2"/>
    </font>
    <font>
      <sz val="11"/>
      <color rgb="FFFF0000"/>
      <name val="Arial"/>
      <family val="2"/>
    </font>
    <font>
      <b/>
      <sz val="16"/>
      <color theme="1"/>
      <name val="Arial"/>
      <family val="2"/>
    </font>
    <font>
      <u/>
      <sz val="10"/>
      <color theme="10"/>
      <name val="Arial"/>
      <family val="2"/>
    </font>
    <font>
      <vertAlign val="superscript"/>
      <sz val="10"/>
      <color theme="1"/>
      <name val="Arial"/>
      <family val="2"/>
    </font>
    <font>
      <sz val="14"/>
      <color theme="1"/>
      <name val="Arial"/>
      <family val="2"/>
    </font>
    <font>
      <b/>
      <vertAlign val="superscript"/>
      <sz val="16"/>
      <color theme="1"/>
      <name val="Arial"/>
      <family val="2"/>
    </font>
  </fonts>
  <fills count="17">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C000"/>
        <bgColor indexed="64"/>
      </patternFill>
    </fill>
    <fill>
      <patternFill patternType="solid">
        <fgColor rgb="FFFF0000"/>
        <bgColor indexed="64"/>
      </patternFill>
    </fill>
    <fill>
      <patternFill patternType="solid">
        <fgColor theme="7" tint="0.39997558519241921"/>
        <bgColor indexed="64"/>
      </patternFill>
    </fill>
    <fill>
      <patternFill patternType="solid">
        <fgColor theme="5"/>
        <bgColor indexed="64"/>
      </patternFill>
    </fill>
    <fill>
      <patternFill patternType="solid">
        <fgColor rgb="FFFFC7CE"/>
      </patternFill>
    </fill>
    <fill>
      <patternFill patternType="solid">
        <fgColor theme="0"/>
        <bgColor indexed="64"/>
      </patternFill>
    </fill>
    <fill>
      <patternFill patternType="solid">
        <fgColor rgb="FFDEEAF6"/>
        <bgColor indexed="64"/>
      </patternFill>
    </fill>
    <fill>
      <patternFill patternType="solid">
        <fgColor rgb="FFFFFFFF"/>
        <bgColor indexed="64"/>
      </patternFill>
    </fill>
    <fill>
      <patternFill patternType="solid">
        <fgColor rgb="FFFFFF00"/>
        <bgColor indexed="64"/>
      </patternFill>
    </fill>
  </fills>
  <borders count="7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auto="1"/>
      </right>
      <top/>
      <bottom/>
      <diagonal/>
    </border>
    <border>
      <left style="thick">
        <color auto="1"/>
      </left>
      <right style="thick">
        <color auto="1"/>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diagonal/>
    </border>
    <border>
      <left/>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64"/>
      </left>
      <right style="thin">
        <color indexed="64"/>
      </right>
      <top/>
      <bottom/>
      <diagonal/>
    </border>
    <border>
      <left/>
      <right/>
      <top style="thick">
        <color auto="1"/>
      </top>
      <bottom/>
      <diagonal/>
    </border>
    <border>
      <left style="thick">
        <color auto="1"/>
      </left>
      <right style="thin">
        <color auto="1"/>
      </right>
      <top/>
      <bottom/>
      <diagonal/>
    </border>
    <border>
      <left style="thick">
        <color auto="1"/>
      </left>
      <right style="thin">
        <color auto="1"/>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right style="thick">
        <color auto="1"/>
      </right>
      <top style="thin">
        <color auto="1"/>
      </top>
      <bottom/>
      <diagonal/>
    </border>
    <border>
      <left style="thick">
        <color auto="1"/>
      </left>
      <right style="thin">
        <color auto="1"/>
      </right>
      <top/>
      <bottom style="thick">
        <color auto="1"/>
      </bottom>
      <diagonal/>
    </border>
    <border>
      <left/>
      <right/>
      <top/>
      <bottom style="thick">
        <color auto="1"/>
      </bottom>
      <diagonal/>
    </border>
    <border>
      <left/>
      <right style="thick">
        <color auto="1"/>
      </right>
      <top/>
      <bottom style="thick">
        <color auto="1"/>
      </bottom>
      <diagonal/>
    </border>
    <border>
      <left/>
      <right style="thin">
        <color auto="1"/>
      </right>
      <top style="thick">
        <color auto="1"/>
      </top>
      <bottom/>
      <diagonal/>
    </border>
    <border>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n">
        <color auto="1"/>
      </left>
      <right style="thick">
        <color auto="1"/>
      </right>
      <top/>
      <bottom/>
      <diagonal/>
    </border>
    <border>
      <left/>
      <right style="thin">
        <color auto="1"/>
      </right>
      <top/>
      <bottom style="thick">
        <color auto="1"/>
      </bottom>
      <diagonal/>
    </border>
    <border>
      <left style="thin">
        <color auto="1"/>
      </left>
      <right style="thin">
        <color auto="1"/>
      </right>
      <top/>
      <bottom style="thick">
        <color auto="1"/>
      </bottom>
      <diagonal/>
    </border>
    <border>
      <left style="thin">
        <color auto="1"/>
      </left>
      <right style="thick">
        <color auto="1"/>
      </right>
      <top/>
      <bottom style="thick">
        <color auto="1"/>
      </bottom>
      <diagonal/>
    </border>
    <border>
      <left/>
      <right/>
      <top style="thick">
        <color auto="1"/>
      </top>
      <bottom style="thick">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style="thick">
        <color auto="1"/>
      </top>
      <bottom style="thick">
        <color auto="1"/>
      </bottom>
      <diagonal/>
    </border>
    <border>
      <left/>
      <right style="thick">
        <color auto="1"/>
      </right>
      <top style="thick">
        <color auto="1"/>
      </top>
      <bottom style="thick">
        <color auto="1"/>
      </bottom>
      <diagonal/>
    </border>
    <border>
      <left/>
      <right style="double">
        <color auto="1"/>
      </right>
      <top/>
      <bottom/>
      <diagonal/>
    </border>
    <border>
      <left style="medium">
        <color indexed="64"/>
      </left>
      <right style="double">
        <color auto="1"/>
      </right>
      <top/>
      <bottom/>
      <diagonal/>
    </border>
    <border>
      <left/>
      <right/>
      <top/>
      <bottom style="double">
        <color auto="1"/>
      </bottom>
      <diagonal/>
    </border>
    <border>
      <left/>
      <right style="double">
        <color auto="1"/>
      </right>
      <top/>
      <bottom style="double">
        <color auto="1"/>
      </bottom>
      <diagonal/>
    </border>
    <border>
      <left/>
      <right/>
      <top style="double">
        <color auto="1"/>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thick">
        <color auto="1"/>
      </right>
      <top style="medium">
        <color indexed="64"/>
      </top>
      <bottom style="medium">
        <color indexed="64"/>
      </bottom>
      <diagonal/>
    </border>
    <border>
      <left style="double">
        <color auto="1"/>
      </left>
      <right/>
      <top style="double">
        <color auto="1"/>
      </top>
      <bottom/>
      <diagonal/>
    </border>
    <border>
      <left style="double">
        <color auto="1"/>
      </left>
      <right/>
      <top/>
      <bottom/>
      <diagonal/>
    </border>
    <border>
      <left style="medium">
        <color auto="1"/>
      </left>
      <right/>
      <top style="medium">
        <color auto="1"/>
      </top>
      <bottom/>
      <diagonal/>
    </border>
    <border>
      <left/>
      <right style="double">
        <color auto="1"/>
      </right>
      <top style="medium">
        <color auto="1"/>
      </top>
      <bottom/>
      <diagonal/>
    </border>
    <border>
      <left/>
      <right style="medium">
        <color auto="1"/>
      </right>
      <top style="medium">
        <color auto="1"/>
      </top>
      <bottom/>
      <diagonal/>
    </border>
    <border>
      <left style="medium">
        <color auto="1"/>
      </left>
      <right/>
      <top/>
      <bottom style="double">
        <color auto="1"/>
      </bottom>
      <diagonal/>
    </border>
    <border>
      <left/>
      <right style="medium">
        <color auto="1"/>
      </right>
      <top style="double">
        <color auto="1"/>
      </top>
      <bottom/>
      <diagonal/>
    </border>
    <border>
      <left style="medium">
        <color auto="1"/>
      </left>
      <right/>
      <top/>
      <bottom style="medium">
        <color auto="1"/>
      </bottom>
      <diagonal/>
    </border>
    <border>
      <left/>
      <right style="double">
        <color auto="1"/>
      </right>
      <top/>
      <bottom style="medium">
        <color auto="1"/>
      </bottom>
      <diagonal/>
    </border>
    <border>
      <left/>
      <right/>
      <top style="medium">
        <color indexed="64"/>
      </top>
      <bottom style="thick">
        <color auto="1"/>
      </bottom>
      <diagonal/>
    </border>
    <border>
      <left style="medium">
        <color rgb="FF263287"/>
      </left>
      <right/>
      <top style="medium">
        <color rgb="FF263287"/>
      </top>
      <bottom/>
      <diagonal/>
    </border>
    <border>
      <left/>
      <right style="medium">
        <color rgb="FF263287"/>
      </right>
      <top style="medium">
        <color rgb="FF263287"/>
      </top>
      <bottom/>
      <diagonal/>
    </border>
    <border>
      <left style="medium">
        <color rgb="FF263287"/>
      </left>
      <right style="medium">
        <color rgb="FF263287"/>
      </right>
      <top style="medium">
        <color rgb="FF263287"/>
      </top>
      <bottom/>
      <diagonal/>
    </border>
    <border>
      <left style="medium">
        <color rgb="FF263287"/>
      </left>
      <right/>
      <top/>
      <bottom style="medium">
        <color rgb="FF263287"/>
      </bottom>
      <diagonal/>
    </border>
    <border>
      <left/>
      <right style="medium">
        <color rgb="FF263287"/>
      </right>
      <top/>
      <bottom style="medium">
        <color rgb="FF263287"/>
      </bottom>
      <diagonal/>
    </border>
    <border>
      <left style="medium">
        <color rgb="FF263287"/>
      </left>
      <right style="medium">
        <color rgb="FF263287"/>
      </right>
      <top/>
      <bottom style="medium">
        <color rgb="FF263287"/>
      </bottom>
      <diagonal/>
    </border>
    <border>
      <left style="medium">
        <color rgb="FF263287"/>
      </left>
      <right style="medium">
        <color rgb="FF263287"/>
      </right>
      <top/>
      <bottom/>
      <diagonal/>
    </border>
    <border>
      <left style="medium">
        <color rgb="FF263287"/>
      </left>
      <right style="medium">
        <color rgb="FF263287"/>
      </right>
      <top style="medium">
        <color rgb="FF263287"/>
      </top>
      <bottom style="medium">
        <color rgb="FF263287"/>
      </bottom>
      <diagonal/>
    </border>
  </borders>
  <cellStyleXfs count="3">
    <xf numFmtId="0" fontId="0" fillId="0" borderId="0"/>
    <xf numFmtId="0" fontId="4" fillId="12" borderId="0" applyNumberFormat="0" applyBorder="0" applyAlignment="0" applyProtection="0"/>
    <xf numFmtId="0" fontId="15" fillId="0" borderId="0" applyNumberFormat="0" applyFill="0" applyBorder="0" applyAlignment="0" applyProtection="0"/>
  </cellStyleXfs>
  <cellXfs count="222">
    <xf numFmtId="0" fontId="0" fillId="0" borderId="0" xfId="0"/>
    <xf numFmtId="0" fontId="1" fillId="0" borderId="0" xfId="0" applyFont="1"/>
    <xf numFmtId="0" fontId="1" fillId="0" borderId="0" xfId="0" applyFont="1" applyAlignment="1">
      <alignment vertical="top"/>
    </xf>
    <xf numFmtId="0" fontId="0" fillId="0" borderId="0" xfId="0" applyAlignment="1">
      <alignment vertical="top"/>
    </xf>
    <xf numFmtId="0" fontId="0" fillId="0" borderId="0" xfId="0" applyAlignment="1">
      <alignment vertical="top" wrapText="1"/>
    </xf>
    <xf numFmtId="0" fontId="0" fillId="13" borderId="0" xfId="0" applyFill="1"/>
    <xf numFmtId="1" fontId="0" fillId="13" borderId="0" xfId="0" applyNumberFormat="1" applyFill="1"/>
    <xf numFmtId="0" fontId="1" fillId="13" borderId="0" xfId="0" applyFont="1" applyFill="1" applyAlignment="1">
      <alignment horizontal="center"/>
    </xf>
    <xf numFmtId="0" fontId="0" fillId="13" borderId="0" xfId="0" applyFill="1" applyAlignment="1">
      <alignment vertical="top"/>
    </xf>
    <xf numFmtId="0" fontId="0" fillId="13" borderId="0" xfId="0" applyFill="1" applyAlignment="1">
      <alignment vertical="top" wrapText="1"/>
    </xf>
    <xf numFmtId="0" fontId="1" fillId="13" borderId="0" xfId="0" applyFont="1" applyFill="1" applyAlignment="1">
      <alignment vertical="top"/>
    </xf>
    <xf numFmtId="0" fontId="6" fillId="0" borderId="18" xfId="0" applyFont="1" applyBorder="1" applyAlignment="1">
      <alignment vertical="center" wrapText="1"/>
    </xf>
    <xf numFmtId="0" fontId="7" fillId="0" borderId="18" xfId="0" applyFont="1" applyBorder="1"/>
    <xf numFmtId="0" fontId="6" fillId="13" borderId="0" xfId="0" applyFont="1" applyFill="1" applyAlignment="1">
      <alignment vertical="center" wrapText="1"/>
    </xf>
    <xf numFmtId="2" fontId="0" fillId="13" borderId="0" xfId="0" applyNumberFormat="1" applyFill="1"/>
    <xf numFmtId="0" fontId="6" fillId="13" borderId="17" xfId="0" applyFont="1" applyFill="1" applyBorder="1" applyAlignment="1">
      <alignment vertical="center" wrapText="1"/>
    </xf>
    <xf numFmtId="2" fontId="0" fillId="13" borderId="17" xfId="0" applyNumberFormat="1" applyFill="1" applyBorder="1"/>
    <xf numFmtId="1" fontId="0" fillId="13" borderId="17" xfId="0" applyNumberFormat="1" applyFill="1" applyBorder="1"/>
    <xf numFmtId="0" fontId="6" fillId="13" borderId="24" xfId="0" applyFont="1" applyFill="1" applyBorder="1" applyAlignment="1">
      <alignment vertical="center"/>
    </xf>
    <xf numFmtId="0" fontId="9" fillId="13" borderId="26" xfId="0" applyFont="1" applyFill="1" applyBorder="1" applyAlignment="1">
      <alignment vertical="center"/>
    </xf>
    <xf numFmtId="0" fontId="6" fillId="0" borderId="18" xfId="0" applyFont="1" applyBorder="1" applyAlignment="1">
      <alignment wrapText="1"/>
    </xf>
    <xf numFmtId="0" fontId="3" fillId="13" borderId="4" xfId="0" applyFont="1" applyFill="1" applyBorder="1"/>
    <xf numFmtId="1" fontId="3" fillId="13" borderId="0" xfId="0" applyNumberFormat="1" applyFont="1" applyFill="1" applyAlignment="1">
      <alignment horizontal="right"/>
    </xf>
    <xf numFmtId="0" fontId="3" fillId="13" borderId="0" xfId="0" applyFont="1" applyFill="1"/>
    <xf numFmtId="0" fontId="5" fillId="13" borderId="0" xfId="0" applyFont="1" applyFill="1" applyAlignment="1">
      <alignment vertical="center"/>
    </xf>
    <xf numFmtId="0" fontId="11" fillId="13" borderId="0" xfId="0" applyFont="1" applyFill="1" applyAlignment="1">
      <alignment vertical="center"/>
    </xf>
    <xf numFmtId="10" fontId="0" fillId="13" borderId="0" xfId="0" applyNumberFormat="1" applyFill="1"/>
    <xf numFmtId="9" fontId="0" fillId="13" borderId="0" xfId="0" applyNumberFormat="1" applyFill="1"/>
    <xf numFmtId="0" fontId="1" fillId="13" borderId="0" xfId="0" applyFont="1" applyFill="1"/>
    <xf numFmtId="0" fontId="10" fillId="13" borderId="0" xfId="0" applyFont="1" applyFill="1"/>
    <xf numFmtId="0" fontId="12" fillId="13" borderId="0" xfId="0" applyFont="1" applyFill="1"/>
    <xf numFmtId="1" fontId="0" fillId="13" borderId="0" xfId="0" applyNumberFormat="1" applyFill="1" applyAlignment="1">
      <alignment horizontal="right"/>
    </xf>
    <xf numFmtId="0" fontId="0" fillId="13" borderId="34" xfId="0" applyFill="1" applyBorder="1"/>
    <xf numFmtId="0" fontId="1" fillId="13" borderId="11" xfId="0" applyFont="1" applyFill="1" applyBorder="1"/>
    <xf numFmtId="0" fontId="0" fillId="13" borderId="11" xfId="0" applyFill="1" applyBorder="1"/>
    <xf numFmtId="0" fontId="1" fillId="13" borderId="41" xfId="0" applyFont="1" applyFill="1" applyBorder="1"/>
    <xf numFmtId="0" fontId="0" fillId="13" borderId="41" xfId="0" applyFill="1" applyBorder="1"/>
    <xf numFmtId="0" fontId="0" fillId="13" borderId="42" xfId="0" applyFill="1" applyBorder="1"/>
    <xf numFmtId="0" fontId="1" fillId="13" borderId="42" xfId="0" applyFont="1" applyFill="1" applyBorder="1"/>
    <xf numFmtId="2" fontId="0" fillId="13" borderId="42" xfId="0" applyNumberFormat="1" applyFill="1" applyBorder="1"/>
    <xf numFmtId="0" fontId="0" fillId="13" borderId="43" xfId="0" applyFill="1" applyBorder="1"/>
    <xf numFmtId="0" fontId="0" fillId="13" borderId="44" xfId="0" applyFill="1" applyBorder="1"/>
    <xf numFmtId="0" fontId="0" fillId="13" borderId="54" xfId="0" applyFill="1" applyBorder="1"/>
    <xf numFmtId="0" fontId="0" fillId="13" borderId="55" xfId="0" applyFill="1" applyBorder="1"/>
    <xf numFmtId="0" fontId="0" fillId="13" borderId="56" xfId="0" applyFill="1" applyBorder="1"/>
    <xf numFmtId="0" fontId="14" fillId="13" borderId="12" xfId="0" applyFont="1" applyFill="1" applyBorder="1"/>
    <xf numFmtId="0" fontId="14" fillId="13" borderId="57" xfId="0" applyFont="1" applyFill="1" applyBorder="1"/>
    <xf numFmtId="0" fontId="0" fillId="13" borderId="12" xfId="0" applyFill="1" applyBorder="1"/>
    <xf numFmtId="0" fontId="0" fillId="13" borderId="58" xfId="0" applyFill="1" applyBorder="1"/>
    <xf numFmtId="0" fontId="1" fillId="13" borderId="5" xfId="0" applyFont="1" applyFill="1" applyBorder="1"/>
    <xf numFmtId="0" fontId="0" fillId="13" borderId="5" xfId="0" applyFill="1" applyBorder="1"/>
    <xf numFmtId="0" fontId="0" fillId="13" borderId="59" xfId="0" applyFill="1" applyBorder="1"/>
    <xf numFmtId="0" fontId="0" fillId="13" borderId="60" xfId="0" applyFill="1" applyBorder="1"/>
    <xf numFmtId="0" fontId="0" fillId="13" borderId="61" xfId="0" applyFill="1" applyBorder="1"/>
    <xf numFmtId="0" fontId="0" fillId="13" borderId="6" xfId="0" applyFill="1" applyBorder="1"/>
    <xf numFmtId="0" fontId="0" fillId="13" borderId="62" xfId="0" applyFill="1" applyBorder="1"/>
    <xf numFmtId="0" fontId="0" fillId="13" borderId="7" xfId="0" applyFill="1" applyBorder="1"/>
    <xf numFmtId="0" fontId="1" fillId="13" borderId="11" xfId="0" applyFont="1" applyFill="1" applyBorder="1" applyAlignment="1">
      <alignment wrapText="1"/>
    </xf>
    <xf numFmtId="0" fontId="1" fillId="13" borderId="61" xfId="0" applyFont="1" applyFill="1" applyBorder="1"/>
    <xf numFmtId="0" fontId="0" fillId="13" borderId="0" xfId="0" applyFill="1" applyAlignment="1">
      <alignment horizontal="center" vertical="top"/>
    </xf>
    <xf numFmtId="0" fontId="16" fillId="14" borderId="65" xfId="0" applyFont="1" applyFill="1" applyBorder="1" applyAlignment="1">
      <alignment horizontal="center" wrapText="1"/>
    </xf>
    <xf numFmtId="0" fontId="18" fillId="14" borderId="68" xfId="0" applyFont="1" applyFill="1" applyBorder="1" applyAlignment="1">
      <alignment horizontal="center" vertical="top" wrapText="1"/>
    </xf>
    <xf numFmtId="0" fontId="20" fillId="15" borderId="68" xfId="0" applyFont="1" applyFill="1" applyBorder="1" applyAlignment="1">
      <alignment horizontal="center" vertical="center" wrapText="1"/>
    </xf>
    <xf numFmtId="0" fontId="20" fillId="15" borderId="71" xfId="0" applyFont="1" applyFill="1" applyBorder="1" applyAlignment="1">
      <alignment horizontal="center" vertical="center" wrapText="1"/>
    </xf>
    <xf numFmtId="0" fontId="20" fillId="15" borderId="66" xfId="0" applyFont="1" applyFill="1" applyBorder="1" applyAlignment="1">
      <alignment horizontal="center" vertical="center" wrapText="1"/>
    </xf>
    <xf numFmtId="0" fontId="0" fillId="0" borderId="0" xfId="0" applyAlignment="1">
      <alignment horizontal="center"/>
    </xf>
    <xf numFmtId="0" fontId="0" fillId="13" borderId="0" xfId="0" applyFill="1" applyAlignment="1">
      <alignment horizontal="center"/>
    </xf>
    <xf numFmtId="0" fontId="22" fillId="13" borderId="0" xfId="0" applyFont="1" applyFill="1" applyAlignment="1">
      <alignment vertical="center"/>
    </xf>
    <xf numFmtId="0" fontId="23" fillId="13" borderId="0" xfId="0" applyFont="1" applyFill="1" applyAlignment="1">
      <alignment vertical="center"/>
    </xf>
    <xf numFmtId="0" fontId="0" fillId="13" borderId="0" xfId="0" applyFill="1" applyAlignment="1">
      <alignment horizontal="center" vertical="top" wrapText="1"/>
    </xf>
    <xf numFmtId="0" fontId="0" fillId="0" borderId="0" xfId="0" applyAlignment="1">
      <alignment horizontal="center" vertical="top" wrapText="1"/>
    </xf>
    <xf numFmtId="0" fontId="6" fillId="15" borderId="66" xfId="0" applyFont="1" applyFill="1" applyBorder="1" applyAlignment="1">
      <alignment vertical="center" wrapText="1"/>
    </xf>
    <xf numFmtId="0" fontId="6" fillId="15" borderId="69" xfId="0" applyFont="1" applyFill="1" applyBorder="1" applyAlignment="1">
      <alignment vertical="center" wrapText="1"/>
    </xf>
    <xf numFmtId="0" fontId="7" fillId="0" borderId="19" xfId="0" applyFont="1" applyBorder="1"/>
    <xf numFmtId="0" fontId="30" fillId="5" borderId="20" xfId="0" applyFont="1" applyFill="1" applyBorder="1"/>
    <xf numFmtId="0" fontId="30" fillId="6" borderId="20" xfId="0" applyFont="1" applyFill="1" applyBorder="1"/>
    <xf numFmtId="0" fontId="30" fillId="7" borderId="20" xfId="0" applyFont="1" applyFill="1" applyBorder="1"/>
    <xf numFmtId="0" fontId="30" fillId="8" borderId="20" xfId="0" applyFont="1" applyFill="1" applyBorder="1"/>
    <xf numFmtId="0" fontId="30" fillId="9" borderId="21" xfId="0" applyFont="1" applyFill="1" applyBorder="1"/>
    <xf numFmtId="2" fontId="30" fillId="0" borderId="0" xfId="0" applyNumberFormat="1" applyFont="1" applyAlignment="1">
      <alignment horizontal="right"/>
    </xf>
    <xf numFmtId="2" fontId="30" fillId="0" borderId="0" xfId="0" applyNumberFormat="1" applyFont="1"/>
    <xf numFmtId="2" fontId="30" fillId="0" borderId="22" xfId="0" applyNumberFormat="1" applyFont="1" applyBorder="1" applyAlignment="1">
      <alignment horizontal="right"/>
    </xf>
    <xf numFmtId="2" fontId="30" fillId="0" borderId="3" xfId="0" applyNumberFormat="1" applyFont="1" applyBorder="1" applyAlignment="1">
      <alignment horizontal="right"/>
    </xf>
    <xf numFmtId="2" fontId="30" fillId="0" borderId="3" xfId="0" applyNumberFormat="1" applyFont="1" applyBorder="1"/>
    <xf numFmtId="0" fontId="7" fillId="0" borderId="23" xfId="0" applyFont="1" applyBorder="1"/>
    <xf numFmtId="2" fontId="30" fillId="0" borderId="24" xfId="0" applyNumberFormat="1" applyFont="1" applyBorder="1"/>
    <xf numFmtId="2" fontId="30" fillId="0" borderId="24" xfId="0" applyNumberFormat="1" applyFont="1" applyBorder="1" applyAlignment="1">
      <alignment horizontal="right"/>
    </xf>
    <xf numFmtId="2" fontId="30" fillId="0" borderId="25" xfId="0" applyNumberFormat="1" applyFont="1" applyBorder="1"/>
    <xf numFmtId="1" fontId="31" fillId="0" borderId="0" xfId="0" applyNumberFormat="1" applyFont="1" applyAlignment="1">
      <alignment horizontal="right"/>
    </xf>
    <xf numFmtId="1" fontId="31" fillId="0" borderId="3" xfId="0" applyNumberFormat="1" applyFont="1" applyBorder="1" applyAlignment="1">
      <alignment horizontal="right"/>
    </xf>
    <xf numFmtId="1" fontId="31" fillId="0" borderId="0" xfId="0" applyNumberFormat="1" applyFont="1"/>
    <xf numFmtId="1" fontId="31" fillId="0" borderId="3" xfId="0" applyNumberFormat="1" applyFont="1" applyBorder="1"/>
    <xf numFmtId="0" fontId="31" fillId="0" borderId="0" xfId="0" applyFont="1"/>
    <xf numFmtId="0" fontId="31" fillId="0" borderId="3" xfId="0" applyFont="1" applyBorder="1"/>
    <xf numFmtId="0" fontId="31" fillId="0" borderId="0" xfId="0" applyFont="1" applyAlignment="1">
      <alignment horizontal="right"/>
    </xf>
    <xf numFmtId="0" fontId="33" fillId="13" borderId="0" xfId="0" applyFont="1" applyFill="1"/>
    <xf numFmtId="1" fontId="35" fillId="0" borderId="0" xfId="0" applyNumberFormat="1" applyFont="1" applyAlignment="1">
      <alignment horizontal="right"/>
    </xf>
    <xf numFmtId="1" fontId="29" fillId="16" borderId="0" xfId="0" applyNumberFormat="1" applyFont="1" applyFill="1"/>
    <xf numFmtId="1" fontId="35" fillId="0" borderId="3" xfId="0" applyNumberFormat="1" applyFont="1" applyBorder="1" applyAlignment="1">
      <alignment horizontal="right"/>
    </xf>
    <xf numFmtId="1" fontId="31" fillId="0" borderId="24" xfId="0" applyNumberFormat="1" applyFont="1" applyBorder="1"/>
    <xf numFmtId="1" fontId="35" fillId="0" borderId="24" xfId="0" applyNumberFormat="1" applyFont="1" applyBorder="1" applyAlignment="1">
      <alignment horizontal="right"/>
    </xf>
    <xf numFmtId="1" fontId="31" fillId="0" borderId="25" xfId="0" applyNumberFormat="1" applyFont="1" applyBorder="1"/>
    <xf numFmtId="1" fontId="30" fillId="0" borderId="0" xfId="0" applyNumberFormat="1" applyFont="1" applyAlignment="1">
      <alignment horizontal="left"/>
    </xf>
    <xf numFmtId="1" fontId="30" fillId="0" borderId="3" xfId="0" applyNumberFormat="1" applyFont="1" applyBorder="1" applyAlignment="1">
      <alignment horizontal="right"/>
    </xf>
    <xf numFmtId="0" fontId="30" fillId="2" borderId="27" xfId="0" applyFont="1" applyFill="1" applyBorder="1" applyAlignment="1">
      <alignment horizontal="center"/>
    </xf>
    <xf numFmtId="0" fontId="30" fillId="2" borderId="28" xfId="0" applyFont="1" applyFill="1" applyBorder="1" applyAlignment="1">
      <alignment horizontal="center"/>
    </xf>
    <xf numFmtId="0" fontId="30" fillId="2" borderId="29" xfId="0" applyFont="1" applyFill="1" applyBorder="1" applyAlignment="1">
      <alignment horizontal="center"/>
    </xf>
    <xf numFmtId="1" fontId="29" fillId="16" borderId="16" xfId="0" applyNumberFormat="1" applyFont="1" applyFill="1" applyBorder="1" applyAlignment="1">
      <alignment horizontal="right"/>
    </xf>
    <xf numFmtId="1" fontId="30" fillId="0" borderId="16" xfId="0" applyNumberFormat="1" applyFont="1" applyBorder="1" applyAlignment="1">
      <alignment horizontal="right"/>
    </xf>
    <xf numFmtId="1" fontId="35" fillId="0" borderId="16" xfId="0" applyNumberFormat="1" applyFont="1" applyBorder="1" applyAlignment="1">
      <alignment horizontal="right"/>
    </xf>
    <xf numFmtId="1" fontId="30" fillId="0" borderId="30" xfId="0" applyNumberFormat="1" applyFont="1" applyBorder="1" applyAlignment="1">
      <alignment horizontal="right"/>
    </xf>
    <xf numFmtId="1" fontId="30" fillId="0" borderId="31" xfId="0" applyNumberFormat="1" applyFont="1" applyBorder="1" applyAlignment="1">
      <alignment horizontal="right"/>
    </xf>
    <xf numFmtId="1" fontId="35" fillId="0" borderId="32" xfId="0" applyNumberFormat="1" applyFont="1" applyBorder="1" applyAlignment="1">
      <alignment horizontal="right"/>
    </xf>
    <xf numFmtId="1" fontId="35" fillId="0" borderId="33" xfId="0" applyNumberFormat="1" applyFont="1" applyBorder="1" applyAlignment="1">
      <alignment horizontal="right"/>
    </xf>
    <xf numFmtId="1" fontId="31" fillId="0" borderId="31" xfId="0" applyNumberFormat="1" applyFont="1" applyBorder="1" applyAlignment="1">
      <alignment horizontal="right"/>
    </xf>
    <xf numFmtId="0" fontId="37" fillId="13" borderId="56" xfId="0" applyFont="1" applyFill="1" applyBorder="1"/>
    <xf numFmtId="0" fontId="26" fillId="13" borderId="12" xfId="0" applyFont="1" applyFill="1" applyBorder="1"/>
    <xf numFmtId="0" fontId="26" fillId="13" borderId="11" xfId="0" applyFont="1" applyFill="1" applyBorder="1" applyAlignment="1">
      <alignment horizontal="left" vertical="top" wrapText="1"/>
    </xf>
    <xf numFmtId="0" fontId="25" fillId="13" borderId="11" xfId="0" applyFont="1" applyFill="1" applyBorder="1"/>
    <xf numFmtId="0" fontId="26" fillId="13" borderId="0" xfId="0" applyFont="1" applyFill="1"/>
    <xf numFmtId="0" fontId="26" fillId="13" borderId="11" xfId="0" applyFont="1" applyFill="1" applyBorder="1"/>
    <xf numFmtId="0" fontId="37" fillId="0" borderId="39" xfId="0" applyFont="1" applyBorder="1" applyAlignment="1">
      <alignment horizontal="center" vertical="center"/>
    </xf>
    <xf numFmtId="0" fontId="37" fillId="0" borderId="40" xfId="0" applyFont="1" applyBorder="1" applyAlignment="1">
      <alignment horizontal="center" wrapText="1"/>
    </xf>
    <xf numFmtId="0" fontId="37" fillId="7" borderId="19" xfId="0" applyFont="1" applyFill="1" applyBorder="1" applyAlignment="1">
      <alignment horizontal="center" vertical="center" wrapText="1"/>
    </xf>
    <xf numFmtId="0" fontId="42" fillId="0" borderId="29" xfId="0" applyFont="1" applyBorder="1" applyAlignment="1">
      <alignment horizontal="center" vertical="center"/>
    </xf>
    <xf numFmtId="0" fontId="37" fillId="2" borderId="35" xfId="0" applyFont="1" applyFill="1" applyBorder="1" applyAlignment="1">
      <alignment horizontal="center" vertical="center" wrapText="1"/>
    </xf>
    <xf numFmtId="0" fontId="42" fillId="0" borderId="36" xfId="0" applyFont="1" applyBorder="1" applyAlignment="1">
      <alignment horizontal="center" vertical="center"/>
    </xf>
    <xf numFmtId="0" fontId="37" fillId="6" borderId="35" xfId="0" applyFont="1" applyFill="1" applyBorder="1" applyAlignment="1">
      <alignment horizontal="center" vertical="center" wrapText="1"/>
    </xf>
    <xf numFmtId="0" fontId="37" fillId="11" borderId="35" xfId="0" applyFont="1" applyFill="1" applyBorder="1" applyAlignment="1">
      <alignment horizontal="center" vertical="center" wrapText="1"/>
    </xf>
    <xf numFmtId="0" fontId="37" fillId="10" borderId="35" xfId="0" applyFont="1" applyFill="1" applyBorder="1" applyAlignment="1">
      <alignment horizontal="center" vertical="center" wrapText="1"/>
    </xf>
    <xf numFmtId="1" fontId="37" fillId="4" borderId="37" xfId="0" applyNumberFormat="1" applyFont="1" applyFill="1" applyBorder="1" applyAlignment="1">
      <alignment horizontal="center" vertical="center" wrapText="1"/>
    </xf>
    <xf numFmtId="1" fontId="42" fillId="0" borderId="38" xfId="0" applyNumberFormat="1" applyFont="1" applyBorder="1" applyAlignment="1">
      <alignment horizontal="center" vertical="center"/>
    </xf>
    <xf numFmtId="0" fontId="25" fillId="13" borderId="13" xfId="0" applyFont="1" applyFill="1" applyBorder="1" applyAlignment="1">
      <alignment horizontal="center" vertical="center"/>
    </xf>
    <xf numFmtId="0" fontId="25" fillId="13" borderId="2" xfId="0" applyFont="1" applyFill="1" applyBorder="1" applyAlignment="1">
      <alignment horizontal="center" vertical="center"/>
    </xf>
    <xf numFmtId="0" fontId="26" fillId="13" borderId="8" xfId="0" applyFont="1" applyFill="1" applyBorder="1"/>
    <xf numFmtId="2" fontId="26" fillId="13" borderId="46" xfId="0" applyNumberFormat="1" applyFont="1" applyFill="1" applyBorder="1" applyAlignment="1">
      <alignment horizontal="center"/>
    </xf>
    <xf numFmtId="2" fontId="26" fillId="13" borderId="5" xfId="0" applyNumberFormat="1" applyFont="1" applyFill="1" applyBorder="1" applyAlignment="1">
      <alignment horizontal="center"/>
    </xf>
    <xf numFmtId="0" fontId="26" fillId="13" borderId="9" xfId="0" applyFont="1" applyFill="1" applyBorder="1"/>
    <xf numFmtId="2" fontId="26" fillId="13" borderId="47" xfId="0" applyNumberFormat="1" applyFont="1" applyFill="1" applyBorder="1" applyAlignment="1">
      <alignment horizontal="center"/>
    </xf>
    <xf numFmtId="2" fontId="26" fillId="13" borderId="7" xfId="0" applyNumberFormat="1" applyFont="1" applyFill="1" applyBorder="1" applyAlignment="1">
      <alignment horizontal="center"/>
    </xf>
    <xf numFmtId="0" fontId="25" fillId="13" borderId="9" xfId="0" applyFont="1" applyFill="1" applyBorder="1"/>
    <xf numFmtId="2" fontId="25" fillId="13" borderId="47" xfId="0" applyNumberFormat="1" applyFont="1" applyFill="1" applyBorder="1" applyAlignment="1">
      <alignment horizontal="center"/>
    </xf>
    <xf numFmtId="2" fontId="25" fillId="13" borderId="7" xfId="0" applyNumberFormat="1" applyFont="1" applyFill="1" applyBorder="1" applyAlignment="1">
      <alignment horizontal="center"/>
    </xf>
    <xf numFmtId="0" fontId="25" fillId="13" borderId="1" xfId="0" applyFont="1" applyFill="1" applyBorder="1" applyAlignment="1">
      <alignment horizontal="center" vertical="center"/>
    </xf>
    <xf numFmtId="0" fontId="25" fillId="13" borderId="11" xfId="0" applyFont="1" applyFill="1" applyBorder="1" applyAlignment="1">
      <alignment horizontal="right"/>
    </xf>
    <xf numFmtId="0" fontId="25" fillId="13" borderId="14" xfId="0" applyFont="1" applyFill="1" applyBorder="1" applyAlignment="1">
      <alignment horizontal="center" vertical="center"/>
    </xf>
    <xf numFmtId="0" fontId="25" fillId="13" borderId="15" xfId="0" applyFont="1" applyFill="1" applyBorder="1" applyAlignment="1">
      <alignment horizontal="center" vertical="center"/>
    </xf>
    <xf numFmtId="0" fontId="25" fillId="13" borderId="8" xfId="0" applyFont="1" applyFill="1" applyBorder="1" applyAlignment="1">
      <alignment horizontal="center"/>
    </xf>
    <xf numFmtId="2" fontId="26" fillId="13" borderId="16" xfId="0" applyNumberFormat="1" applyFont="1" applyFill="1" applyBorder="1" applyAlignment="1">
      <alignment horizontal="center"/>
    </xf>
    <xf numFmtId="2" fontId="26" fillId="13" borderId="48" xfId="0" applyNumberFormat="1" applyFont="1" applyFill="1" applyBorder="1" applyAlignment="1">
      <alignment horizontal="center"/>
    </xf>
    <xf numFmtId="0" fontId="25" fillId="13" borderId="9" xfId="0" applyFont="1" applyFill="1" applyBorder="1" applyAlignment="1">
      <alignment horizontal="center"/>
    </xf>
    <xf numFmtId="2" fontId="26" fillId="13" borderId="49" xfId="0" applyNumberFormat="1" applyFont="1" applyFill="1" applyBorder="1" applyAlignment="1">
      <alignment horizontal="center"/>
    </xf>
    <xf numFmtId="2" fontId="26" fillId="13" borderId="50" xfId="0" applyNumberFormat="1" applyFont="1" applyFill="1" applyBorder="1" applyAlignment="1">
      <alignment horizontal="center"/>
    </xf>
    <xf numFmtId="0" fontId="26" fillId="13" borderId="46" xfId="0" applyFont="1" applyFill="1" applyBorder="1" applyAlignment="1">
      <alignment horizontal="center"/>
    </xf>
    <xf numFmtId="0" fontId="26" fillId="13" borderId="16" xfId="0" applyFont="1" applyFill="1" applyBorder="1" applyAlignment="1">
      <alignment horizontal="center"/>
    </xf>
    <xf numFmtId="0" fontId="26" fillId="13" borderId="48" xfId="0" applyFont="1" applyFill="1" applyBorder="1" applyAlignment="1">
      <alignment horizontal="center"/>
    </xf>
    <xf numFmtId="0" fontId="26" fillId="13" borderId="47" xfId="0" applyFont="1" applyFill="1" applyBorder="1" applyAlignment="1">
      <alignment horizontal="center"/>
    </xf>
    <xf numFmtId="0" fontId="26" fillId="13" borderId="49" xfId="0" applyFont="1" applyFill="1" applyBorder="1" applyAlignment="1">
      <alignment horizontal="center"/>
    </xf>
    <xf numFmtId="0" fontId="26" fillId="13" borderId="50" xfId="0" applyFont="1" applyFill="1" applyBorder="1" applyAlignment="1">
      <alignment horizontal="center"/>
    </xf>
    <xf numFmtId="0" fontId="25" fillId="13" borderId="47" xfId="0" applyFont="1" applyFill="1" applyBorder="1" applyAlignment="1">
      <alignment horizontal="center"/>
    </xf>
    <xf numFmtId="0" fontId="25" fillId="13" borderId="49" xfId="0" applyFont="1" applyFill="1" applyBorder="1" applyAlignment="1">
      <alignment horizontal="center"/>
    </xf>
    <xf numFmtId="0" fontId="25" fillId="13" borderId="50" xfId="0" applyFont="1" applyFill="1" applyBorder="1" applyAlignment="1">
      <alignment horizontal="center"/>
    </xf>
    <xf numFmtId="0" fontId="25" fillId="13" borderId="0" xfId="0" applyFont="1" applyFill="1" applyAlignment="1">
      <alignment horizontal="right"/>
    </xf>
    <xf numFmtId="0" fontId="25" fillId="13" borderId="8" xfId="0" applyFont="1" applyFill="1" applyBorder="1"/>
    <xf numFmtId="2" fontId="26" fillId="13" borderId="51" xfId="0" applyNumberFormat="1" applyFont="1" applyFill="1" applyBorder="1" applyAlignment="1">
      <alignment horizontal="center"/>
    </xf>
    <xf numFmtId="0" fontId="25" fillId="13" borderId="9" xfId="0" applyFont="1" applyFill="1" applyBorder="1" applyAlignment="1">
      <alignment vertical="center"/>
    </xf>
    <xf numFmtId="2" fontId="34" fillId="13" borderId="52" xfId="1" applyNumberFormat="1" applyFont="1" applyFill="1" applyBorder="1" applyAlignment="1">
      <alignment horizontal="center" vertical="center"/>
    </xf>
    <xf numFmtId="2" fontId="34" fillId="13" borderId="49" xfId="1" applyNumberFormat="1" applyFont="1" applyFill="1" applyBorder="1" applyAlignment="1">
      <alignment horizontal="center" vertical="center"/>
    </xf>
    <xf numFmtId="2" fontId="26" fillId="13" borderId="50" xfId="0" applyNumberFormat="1" applyFont="1" applyFill="1" applyBorder="1" applyAlignment="1">
      <alignment horizontal="center" vertical="center"/>
    </xf>
    <xf numFmtId="0" fontId="25" fillId="7" borderId="13" xfId="0" applyFont="1" applyFill="1" applyBorder="1" applyAlignment="1">
      <alignment horizontal="center" vertical="center" wrapText="1"/>
    </xf>
    <xf numFmtId="0" fontId="25" fillId="2" borderId="14" xfId="0" applyFont="1" applyFill="1" applyBorder="1" applyAlignment="1">
      <alignment horizontal="center" vertical="center" wrapText="1"/>
    </xf>
    <xf numFmtId="0" fontId="25" fillId="6" borderId="14" xfId="0" applyFont="1" applyFill="1" applyBorder="1" applyAlignment="1">
      <alignment horizontal="center" vertical="center" wrapText="1"/>
    </xf>
    <xf numFmtId="0" fontId="25" fillId="11" borderId="14" xfId="0" applyFont="1" applyFill="1" applyBorder="1" applyAlignment="1">
      <alignment horizontal="center" vertical="center" wrapText="1"/>
    </xf>
    <xf numFmtId="0" fontId="25" fillId="10" borderId="15" xfId="0" applyFont="1" applyFill="1" applyBorder="1" applyAlignment="1">
      <alignment horizontal="center" vertical="center" wrapText="1"/>
    </xf>
    <xf numFmtId="0" fontId="25" fillId="13" borderId="53" xfId="0" applyFont="1" applyFill="1" applyBorder="1" applyAlignment="1">
      <alignment horizontal="center" vertical="center"/>
    </xf>
    <xf numFmtId="0" fontId="26" fillId="13" borderId="0" xfId="0" applyFont="1" applyFill="1" applyAlignment="1">
      <alignment horizontal="left" vertical="top" wrapText="1"/>
    </xf>
    <xf numFmtId="0" fontId="38" fillId="13" borderId="0" xfId="0" applyFont="1" applyFill="1"/>
    <xf numFmtId="0" fontId="26" fillId="13" borderId="61" xfId="0" applyFont="1" applyFill="1" applyBorder="1" applyAlignment="1">
      <alignment horizontal="left" vertical="top" wrapText="1"/>
    </xf>
    <xf numFmtId="0" fontId="26" fillId="13" borderId="6" xfId="0" applyFont="1" applyFill="1" applyBorder="1" applyAlignment="1">
      <alignment horizontal="left" vertical="top" wrapText="1"/>
    </xf>
    <xf numFmtId="0" fontId="26" fillId="13" borderId="11" xfId="0" applyFont="1" applyFill="1" applyBorder="1" applyAlignment="1">
      <alignment horizontal="left" vertical="top" wrapText="1"/>
    </xf>
    <xf numFmtId="0" fontId="26" fillId="13" borderId="0" xfId="0" applyFont="1" applyFill="1" applyAlignment="1">
      <alignment horizontal="left" vertical="top" wrapText="1"/>
    </xf>
    <xf numFmtId="0" fontId="8" fillId="13" borderId="0" xfId="0" applyFont="1" applyFill="1" applyAlignment="1">
      <alignment horizontal="left" vertical="center"/>
    </xf>
    <xf numFmtId="0" fontId="24" fillId="4" borderId="24"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36" fillId="3" borderId="24" xfId="0" applyFont="1" applyFill="1" applyBorder="1" applyAlignment="1">
      <alignment horizontal="center" vertical="center" wrapText="1"/>
    </xf>
    <xf numFmtId="0" fontId="1" fillId="13" borderId="0" xfId="0" applyFont="1" applyFill="1" applyAlignment="1">
      <alignment horizontal="center"/>
    </xf>
    <xf numFmtId="0" fontId="31" fillId="0" borderId="66" xfId="0" applyFont="1" applyBorder="1" applyAlignment="1">
      <alignment horizontal="left" vertical="center" wrapText="1"/>
    </xf>
    <xf numFmtId="0" fontId="31" fillId="0" borderId="70" xfId="0" applyFont="1" applyBorder="1" applyAlignment="1">
      <alignment horizontal="left" vertical="center" wrapText="1"/>
    </xf>
    <xf numFmtId="0" fontId="31" fillId="0" borderId="69" xfId="0" applyFont="1" applyBorder="1" applyAlignment="1">
      <alignment horizontal="left" vertical="center" wrapText="1"/>
    </xf>
    <xf numFmtId="0" fontId="6" fillId="15" borderId="66" xfId="0" applyFont="1" applyFill="1" applyBorder="1" applyAlignment="1">
      <alignment horizontal="center" vertical="center" wrapText="1"/>
    </xf>
    <xf numFmtId="0" fontId="6" fillId="15" borderId="70" xfId="0" applyFont="1" applyFill="1" applyBorder="1" applyAlignment="1">
      <alignment horizontal="center" vertical="center" wrapText="1"/>
    </xf>
    <xf numFmtId="0" fontId="6" fillId="15" borderId="69" xfId="0" applyFont="1" applyFill="1" applyBorder="1" applyAlignment="1">
      <alignment horizontal="center" vertical="center" wrapText="1"/>
    </xf>
    <xf numFmtId="0" fontId="20" fillId="15" borderId="66" xfId="0" applyFont="1" applyFill="1" applyBorder="1" applyAlignment="1">
      <alignment horizontal="center" vertical="center" wrapText="1"/>
    </xf>
    <xf numFmtId="0" fontId="20" fillId="15" borderId="69" xfId="0" applyFont="1" applyFill="1" applyBorder="1" applyAlignment="1">
      <alignment horizontal="center" vertical="center" wrapText="1"/>
    </xf>
    <xf numFmtId="0" fontId="20" fillId="15" borderId="70" xfId="0" applyFont="1" applyFill="1" applyBorder="1" applyAlignment="1">
      <alignment horizontal="center" vertical="center" wrapText="1"/>
    </xf>
    <xf numFmtId="0" fontId="6" fillId="15" borderId="66" xfId="0" applyFont="1" applyFill="1" applyBorder="1" applyAlignment="1">
      <alignment vertical="center" wrapText="1"/>
    </xf>
    <xf numFmtId="0" fontId="6" fillId="15" borderId="69" xfId="0" applyFont="1" applyFill="1" applyBorder="1" applyAlignment="1">
      <alignment vertical="center" wrapText="1"/>
    </xf>
    <xf numFmtId="0" fontId="21" fillId="15" borderId="66" xfId="0" applyFont="1" applyFill="1" applyBorder="1" applyAlignment="1">
      <alignment vertical="center" wrapText="1"/>
    </xf>
    <xf numFmtId="0" fontId="21" fillId="15" borderId="70" xfId="0" applyFont="1" applyFill="1" applyBorder="1" applyAlignment="1">
      <alignment vertical="center" wrapText="1"/>
    </xf>
    <xf numFmtId="0" fontId="21" fillId="15" borderId="69" xfId="0" applyFont="1" applyFill="1" applyBorder="1" applyAlignment="1">
      <alignment vertical="center" wrapText="1"/>
    </xf>
    <xf numFmtId="0" fontId="6" fillId="15" borderId="70" xfId="0" applyFont="1" applyFill="1" applyBorder="1" applyAlignment="1">
      <alignment vertical="center" wrapText="1"/>
    </xf>
    <xf numFmtId="0" fontId="16" fillId="14" borderId="64" xfId="0" applyFont="1" applyFill="1" applyBorder="1" applyAlignment="1">
      <alignment horizontal="center" wrapText="1"/>
    </xf>
    <xf numFmtId="0" fontId="16" fillId="14" borderId="65" xfId="0" applyFont="1" applyFill="1" applyBorder="1" applyAlignment="1">
      <alignment horizontal="center" wrapText="1"/>
    </xf>
    <xf numFmtId="0" fontId="16" fillId="14" borderId="66" xfId="0" applyFont="1" applyFill="1" applyBorder="1" applyAlignment="1">
      <alignment horizontal="center" vertical="center" wrapText="1"/>
    </xf>
    <xf numFmtId="0" fontId="16" fillId="14" borderId="69" xfId="0" applyFont="1" applyFill="1" applyBorder="1" applyAlignment="1">
      <alignment horizontal="center" vertical="center" wrapText="1"/>
    </xf>
    <xf numFmtId="0" fontId="17" fillId="14" borderId="67" xfId="0" applyFont="1" applyFill="1" applyBorder="1" applyAlignment="1">
      <alignment horizontal="center" vertical="center" wrapText="1"/>
    </xf>
    <xf numFmtId="0" fontId="17" fillId="14" borderId="68" xfId="0" applyFont="1" applyFill="1" applyBorder="1" applyAlignment="1">
      <alignment horizontal="center" vertical="center" wrapText="1"/>
    </xf>
    <xf numFmtId="0" fontId="19" fillId="15" borderId="66" xfId="0" applyFont="1" applyFill="1" applyBorder="1" applyAlignment="1">
      <alignment vertical="center" wrapText="1"/>
    </xf>
    <xf numFmtId="0" fontId="19" fillId="15" borderId="69" xfId="0" applyFont="1" applyFill="1" applyBorder="1" applyAlignment="1">
      <alignment vertical="center" wrapText="1"/>
    </xf>
    <xf numFmtId="0" fontId="9" fillId="15" borderId="66" xfId="0" applyFont="1" applyFill="1" applyBorder="1" applyAlignment="1">
      <alignment horizontal="left" vertical="center" wrapText="1"/>
    </xf>
    <xf numFmtId="0" fontId="9" fillId="15" borderId="69" xfId="0" applyFont="1" applyFill="1" applyBorder="1" applyAlignment="1">
      <alignment horizontal="left" vertical="center" wrapText="1"/>
    </xf>
    <xf numFmtId="0" fontId="37" fillId="4" borderId="63" xfId="0" applyFont="1" applyFill="1" applyBorder="1" applyAlignment="1">
      <alignment horizontal="center" vertical="center" wrapText="1"/>
    </xf>
    <xf numFmtId="0" fontId="40" fillId="13" borderId="17" xfId="2" applyFont="1" applyFill="1" applyBorder="1" applyAlignment="1">
      <alignment horizontal="left" vertical="top" wrapText="1"/>
    </xf>
    <xf numFmtId="0" fontId="31" fillId="13" borderId="0" xfId="0" applyFont="1" applyFill="1" applyAlignment="1">
      <alignment horizontal="left" vertical="top" wrapText="1"/>
    </xf>
    <xf numFmtId="0" fontId="39" fillId="4" borderId="45" xfId="0" applyFont="1" applyFill="1" applyBorder="1" applyAlignment="1">
      <alignment horizontal="center" vertical="center" wrapText="1"/>
    </xf>
    <xf numFmtId="0" fontId="39" fillId="4" borderId="6" xfId="0" applyFont="1" applyFill="1" applyBorder="1" applyAlignment="1">
      <alignment horizontal="center" vertical="center" wrapText="1"/>
    </xf>
    <xf numFmtId="0" fontId="40" fillId="13" borderId="12" xfId="2" applyFont="1" applyFill="1" applyBorder="1" applyAlignment="1">
      <alignment horizontal="left" vertical="center" wrapText="1"/>
    </xf>
    <xf numFmtId="0" fontId="39" fillId="4" borderId="12" xfId="0" applyFont="1" applyFill="1" applyBorder="1" applyAlignment="1">
      <alignment horizontal="center" vertical="center"/>
    </xf>
    <xf numFmtId="0" fontId="40" fillId="13" borderId="0" xfId="2" applyFont="1" applyFill="1" applyBorder="1" applyAlignment="1">
      <alignment horizontal="left" vertical="center" wrapText="1"/>
    </xf>
    <xf numFmtId="0" fontId="40" fillId="13" borderId="41" xfId="2" applyFont="1" applyFill="1" applyBorder="1" applyAlignment="1">
      <alignment horizontal="left" vertical="center" wrapText="1"/>
    </xf>
    <xf numFmtId="0" fontId="39" fillId="4" borderId="10" xfId="0" applyFont="1" applyFill="1" applyBorder="1" applyAlignment="1">
      <alignment horizontal="center" vertical="center" wrapText="1"/>
    </xf>
  </cellXfs>
  <cellStyles count="3">
    <cellStyle name="Bad" xfId="1" builtinId="27"/>
    <cellStyle name="Hyperlink" xfId="2" builtinId="8"/>
    <cellStyle name="Normal" xfId="0" builtinId="0"/>
  </cellStyles>
  <dxfs count="0"/>
  <tableStyles count="0" defaultTableStyle="TableStyleMedium2" defaultPivotStyle="PivotStyleLight16"/>
  <colors>
    <mruColors>
      <color rgb="FFFAB8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17</xdr:col>
      <xdr:colOff>142876</xdr:colOff>
      <xdr:row>23</xdr:row>
      <xdr:rowOff>41751</xdr:rowOff>
    </xdr:from>
    <xdr:ext cx="5564504" cy="3326289"/>
    <xdr:sp macro="" textlink="">
      <xdr:nvSpPr>
        <xdr:cNvPr id="4" name="TextBox 3">
          <a:extLst>
            <a:ext uri="{FF2B5EF4-FFF2-40B4-BE49-F238E27FC236}">
              <a16:creationId xmlns:a16="http://schemas.microsoft.com/office/drawing/2014/main" id="{7A07CB30-3860-2254-2E8D-CC31CD573274}"/>
            </a:ext>
          </a:extLst>
        </xdr:cNvPr>
        <xdr:cNvSpPr txBox="1"/>
      </xdr:nvSpPr>
      <xdr:spPr>
        <a:xfrm>
          <a:off x="16350616" y="5322411"/>
          <a:ext cx="5564504" cy="33262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spcBef>
              <a:spcPts val="600"/>
            </a:spcBef>
            <a:spcAft>
              <a:spcPts val="600"/>
            </a:spcAft>
          </a:pPr>
          <a:r>
            <a:rPr lang="en-AU" sz="1400">
              <a:solidFill>
                <a:schemeClr val="tx1"/>
              </a:solidFill>
              <a:effectLst/>
              <a:latin typeface="Arial" panose="020B0604020202020204" pitchFamily="34" charset="0"/>
              <a:ea typeface="+mn-ea"/>
              <a:cs typeface="Arial" panose="020B0604020202020204" pitchFamily="34" charset="0"/>
            </a:rPr>
            <a:t>The TGA has calculated the sunscreen exposure for each ASEM scenarios, and combined the weekday and weekend scenarios to provide a yearly realistic exposure:</a:t>
          </a:r>
        </a:p>
        <a:p>
          <a:pPr marL="285750" lvl="0" indent="-285750">
            <a:spcBef>
              <a:spcPts val="0"/>
            </a:spcBef>
            <a:spcAft>
              <a:spcPts val="0"/>
            </a:spcAft>
            <a:buFont typeface="Arial" panose="020B0604020202020204" pitchFamily="34" charset="0"/>
            <a:buChar char="•"/>
          </a:pPr>
          <a:r>
            <a:rPr lang="en-AU" sz="1400">
              <a:solidFill>
                <a:schemeClr val="tx1"/>
              </a:solidFill>
              <a:effectLst/>
              <a:latin typeface="Arial" panose="020B0604020202020204" pitchFamily="34" charset="0"/>
              <a:ea typeface="+mn-ea"/>
              <a:cs typeface="Arial" panose="020B0604020202020204" pitchFamily="34" charset="0"/>
            </a:rPr>
            <a:t>For adults, a combination of Scenarios 4 and 6.</a:t>
          </a:r>
        </a:p>
        <a:p>
          <a:pPr marL="285750" lvl="0" indent="-285750">
            <a:spcBef>
              <a:spcPts val="0"/>
            </a:spcBef>
            <a:spcAft>
              <a:spcPts val="0"/>
            </a:spcAft>
            <a:buFont typeface="Arial" panose="020B0604020202020204" pitchFamily="34" charset="0"/>
            <a:buChar char="•"/>
          </a:pPr>
          <a:r>
            <a:rPr lang="en-AU" sz="1400">
              <a:solidFill>
                <a:schemeClr val="tx1"/>
              </a:solidFill>
              <a:effectLst/>
              <a:latin typeface="Arial" panose="020B0604020202020204" pitchFamily="34" charset="0"/>
              <a:ea typeface="+mn-ea"/>
              <a:cs typeface="Arial" panose="020B0604020202020204" pitchFamily="34" charset="0"/>
            </a:rPr>
            <a:t>For secondary school children, a combination of Scenarios 3 and 6.</a:t>
          </a:r>
        </a:p>
        <a:p>
          <a:pPr marL="285750" lvl="0" indent="-285750">
            <a:spcBef>
              <a:spcPts val="0"/>
            </a:spcBef>
            <a:spcAft>
              <a:spcPts val="0"/>
            </a:spcAft>
            <a:buFont typeface="Arial" panose="020B0604020202020204" pitchFamily="34" charset="0"/>
            <a:buChar char="•"/>
          </a:pPr>
          <a:r>
            <a:rPr lang="en-AU" sz="1400">
              <a:solidFill>
                <a:schemeClr val="tx1"/>
              </a:solidFill>
              <a:effectLst/>
              <a:latin typeface="Arial" panose="020B0604020202020204" pitchFamily="34" charset="0"/>
              <a:ea typeface="+mn-ea"/>
              <a:cs typeface="Arial" panose="020B0604020202020204" pitchFamily="34" charset="0"/>
            </a:rPr>
            <a:t>For other children, including toddlers, pre-school, and primary school children, a combination of Scenarios 3 and 5.</a:t>
          </a:r>
        </a:p>
        <a:p>
          <a:pPr>
            <a:spcBef>
              <a:spcPts val="600"/>
            </a:spcBef>
            <a:spcAft>
              <a:spcPts val="600"/>
            </a:spcAft>
          </a:pPr>
          <a:r>
            <a:rPr lang="en-AU" sz="1400">
              <a:solidFill>
                <a:schemeClr val="tx1"/>
              </a:solidFill>
              <a:effectLst/>
              <a:latin typeface="Arial" panose="020B0604020202020204" pitchFamily="34" charset="0"/>
              <a:ea typeface="+mn-ea"/>
              <a:cs typeface="Arial" panose="020B0604020202020204" pitchFamily="34" charset="0"/>
            </a:rPr>
            <a:t>To derive the estimated daily sunscreen exposure,</a:t>
          </a:r>
          <a:r>
            <a:rPr lang="en-AU" sz="1400" baseline="0">
              <a:solidFill>
                <a:schemeClr val="tx1"/>
              </a:solidFill>
              <a:effectLst/>
              <a:latin typeface="Arial" panose="020B0604020202020204" pitchFamily="34" charset="0"/>
              <a:ea typeface="+mn-ea"/>
              <a:cs typeface="Arial" panose="020B0604020202020204" pitchFamily="34" charset="0"/>
            </a:rPr>
            <a:t> </a:t>
          </a:r>
          <a:r>
            <a:rPr lang="en-AU" sz="1400">
              <a:solidFill>
                <a:schemeClr val="tx1"/>
              </a:solidFill>
              <a:effectLst/>
              <a:latin typeface="Arial" panose="020B0604020202020204" pitchFamily="34" charset="0"/>
              <a:ea typeface="+mn-ea"/>
              <a:cs typeface="Arial" panose="020B0604020202020204" pitchFamily="34" charset="0"/>
            </a:rPr>
            <a:t>Scenarios 3 and 5 for toddlers aged 1 to 2 years old provided the highest estimated daily sunscreen exposure. Therfore the can</a:t>
          </a:r>
          <a:r>
            <a:rPr lang="en-AU" sz="1400" baseline="0">
              <a:solidFill>
                <a:schemeClr val="tx1"/>
              </a:solidFill>
              <a:effectLst/>
              <a:latin typeface="Arial" panose="020B0604020202020204" pitchFamily="34" charset="0"/>
              <a:ea typeface="+mn-ea"/>
              <a:cs typeface="Arial" panose="020B0604020202020204" pitchFamily="34" charset="0"/>
            </a:rPr>
            <a:t> be caculated as below:</a:t>
          </a:r>
        </a:p>
        <a:p>
          <a:pPr marL="285750" indent="-285750">
            <a:buFont typeface="Arial" panose="020B0604020202020204" pitchFamily="34" charset="0"/>
            <a:buChar char="•"/>
          </a:pPr>
          <a:r>
            <a:rPr lang="en-AU" sz="1400">
              <a:solidFill>
                <a:schemeClr val="tx1"/>
              </a:solidFill>
              <a:effectLst/>
              <a:latin typeface="Arial" panose="020B0604020202020204" pitchFamily="34" charset="0"/>
              <a:ea typeface="+mn-ea"/>
              <a:cs typeface="Arial" panose="020B0604020202020204" pitchFamily="34" charset="0"/>
            </a:rPr>
            <a:t>ASEM (method 1) Scenario 3 + Scenario 5 = 607 + 66 =</a:t>
          </a:r>
          <a:r>
            <a:rPr lang="en-AU" sz="1400" baseline="0">
              <a:solidFill>
                <a:schemeClr val="tx1"/>
              </a:solidFill>
              <a:effectLst/>
              <a:latin typeface="Arial" panose="020B0604020202020204" pitchFamily="34" charset="0"/>
              <a:ea typeface="+mn-ea"/>
              <a:cs typeface="Arial" panose="020B0604020202020204" pitchFamily="34" charset="0"/>
            </a:rPr>
            <a:t> </a:t>
          </a:r>
          <a:br>
            <a:rPr lang="en-AU" sz="1400" baseline="0">
              <a:solidFill>
                <a:schemeClr val="tx1"/>
              </a:solidFill>
              <a:effectLst/>
              <a:latin typeface="Arial" panose="020B0604020202020204" pitchFamily="34" charset="0"/>
              <a:ea typeface="+mn-ea"/>
              <a:cs typeface="Arial" panose="020B0604020202020204" pitchFamily="34" charset="0"/>
            </a:rPr>
          </a:br>
          <a:r>
            <a:rPr lang="en-AU" sz="1400" b="1" u="none">
              <a:solidFill>
                <a:schemeClr val="tx1"/>
              </a:solidFill>
              <a:effectLst/>
              <a:latin typeface="Arial" panose="020B0604020202020204" pitchFamily="34" charset="0"/>
              <a:ea typeface="+mn-ea"/>
              <a:cs typeface="Arial" panose="020B0604020202020204" pitchFamily="34" charset="0"/>
            </a:rPr>
            <a:t>673 mg/kg bw/day</a:t>
          </a:r>
          <a:r>
            <a:rPr lang="en-AU" sz="1400" u="none">
              <a:solidFill>
                <a:schemeClr val="tx1"/>
              </a:solidFill>
              <a:effectLst/>
              <a:latin typeface="Arial" panose="020B0604020202020204" pitchFamily="34" charset="0"/>
              <a:ea typeface="+mn-ea"/>
              <a:cs typeface="Arial" panose="020B0604020202020204" pitchFamily="34" charset="0"/>
            </a:rPr>
            <a:t> </a:t>
          </a:r>
        </a:p>
        <a:p>
          <a:pPr marL="285750" indent="-285750">
            <a:buFont typeface="Arial" panose="020B0604020202020204" pitchFamily="34" charset="0"/>
            <a:buChar char="•"/>
          </a:pPr>
          <a:r>
            <a:rPr lang="en-AU" sz="1400" u="none">
              <a:solidFill>
                <a:schemeClr val="tx1"/>
              </a:solidFill>
              <a:effectLst/>
              <a:latin typeface="Arial" panose="020B0604020202020204" pitchFamily="34" charset="0"/>
              <a:ea typeface="+mn-ea"/>
              <a:cs typeface="Arial" panose="020B0604020202020204" pitchFamily="34" charset="0"/>
            </a:rPr>
            <a:t>ASEM (method 2) Scenario 3 + Scenarios 5 = 303 + 33 = </a:t>
          </a:r>
          <a:br>
            <a:rPr lang="en-AU" sz="1400" u="none">
              <a:solidFill>
                <a:schemeClr val="tx1"/>
              </a:solidFill>
              <a:effectLst/>
              <a:latin typeface="Arial" panose="020B0604020202020204" pitchFamily="34" charset="0"/>
              <a:ea typeface="+mn-ea"/>
              <a:cs typeface="Arial" panose="020B0604020202020204" pitchFamily="34" charset="0"/>
            </a:rPr>
          </a:br>
          <a:r>
            <a:rPr lang="en-AU" sz="1400" b="1" u="none">
              <a:solidFill>
                <a:schemeClr val="tx1"/>
              </a:solidFill>
              <a:effectLst/>
              <a:latin typeface="Arial" panose="020B0604020202020204" pitchFamily="34" charset="0"/>
              <a:ea typeface="+mn-ea"/>
              <a:cs typeface="Arial" panose="020B0604020202020204" pitchFamily="34" charset="0"/>
            </a:rPr>
            <a:t>336 cm</a:t>
          </a:r>
          <a:r>
            <a:rPr lang="en-AU" sz="1400" b="1" u="none" baseline="30000">
              <a:solidFill>
                <a:schemeClr val="tx1"/>
              </a:solidFill>
              <a:effectLst/>
              <a:latin typeface="Arial" panose="020B0604020202020204" pitchFamily="34" charset="0"/>
              <a:ea typeface="+mn-ea"/>
              <a:cs typeface="Arial" panose="020B0604020202020204" pitchFamily="34" charset="0"/>
            </a:rPr>
            <a:t>2</a:t>
          </a:r>
          <a:r>
            <a:rPr lang="en-AU" sz="1400" b="1" u="none">
              <a:solidFill>
                <a:schemeClr val="tx1"/>
              </a:solidFill>
              <a:effectLst/>
              <a:latin typeface="Arial" panose="020B0604020202020204" pitchFamily="34" charset="0"/>
              <a:ea typeface="+mn-ea"/>
              <a:cs typeface="Arial" panose="020B0604020202020204" pitchFamily="34" charset="0"/>
            </a:rPr>
            <a:t>/kg bw/day</a:t>
          </a:r>
          <a:r>
            <a:rPr lang="en-AU" sz="1400" u="none">
              <a:solidFill>
                <a:schemeClr val="tx1"/>
              </a:solidFill>
              <a:effectLst/>
              <a:latin typeface="Arial" panose="020B0604020202020204" pitchFamily="34" charset="0"/>
              <a:ea typeface="+mn-ea"/>
              <a:cs typeface="Arial" panose="020B0604020202020204" pitchFamily="34" charset="0"/>
            </a:rPr>
            <a:t> </a:t>
          </a:r>
        </a:p>
      </xdr:txBody>
    </xdr:sp>
    <xdr:clientData/>
  </xdr:oneCellAnchor>
  <xdr:oneCellAnchor>
    <xdr:from>
      <xdr:col>17</xdr:col>
      <xdr:colOff>9525</xdr:colOff>
      <xdr:row>18</xdr:row>
      <xdr:rowOff>117951</xdr:rowOff>
    </xdr:from>
    <xdr:ext cx="4743450" cy="519886"/>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A3815065-AB7D-4F56-949B-58B3995A10C4}"/>
                </a:ext>
              </a:extLst>
            </xdr:cNvPr>
            <xdr:cNvSpPr txBox="1"/>
          </xdr:nvSpPr>
          <xdr:spPr>
            <a:xfrm>
              <a:off x="15630525" y="4575651"/>
              <a:ext cx="4743450" cy="5198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AU" sz="1600" b="0" i="1">
                            <a:solidFill>
                              <a:schemeClr val="tx1"/>
                            </a:solidFill>
                            <a:effectLst/>
                            <a:latin typeface="Cambria Math" panose="02040503050406030204" pitchFamily="18" charset="0"/>
                            <a:ea typeface="+mn-ea"/>
                            <a:cs typeface="+mn-cs"/>
                          </a:rPr>
                        </m:ctrlPr>
                      </m:sSubPr>
                      <m:e>
                        <m:r>
                          <a:rPr lang="en-AU" sz="1600" b="0" i="1">
                            <a:solidFill>
                              <a:schemeClr val="tx1"/>
                            </a:solidFill>
                            <a:effectLst/>
                            <a:latin typeface="Cambria Math" panose="02040503050406030204" pitchFamily="18" charset="0"/>
                            <a:ea typeface="+mn-ea"/>
                            <a:cs typeface="+mn-cs"/>
                          </a:rPr>
                          <m:t>𝐴𝑆𝐸𝑀</m:t>
                        </m:r>
                      </m:e>
                      <m:sub>
                        <m:r>
                          <a:rPr lang="en-AU" sz="1600" b="0" i="1">
                            <a:solidFill>
                              <a:schemeClr val="tx1"/>
                            </a:solidFill>
                            <a:effectLst/>
                            <a:latin typeface="Cambria Math" panose="02040503050406030204" pitchFamily="18" charset="0"/>
                            <a:ea typeface="+mn-ea"/>
                            <a:cs typeface="+mn-cs"/>
                          </a:rPr>
                          <m:t>h𝑖𝑔h𝑒𝑠𝑡</m:t>
                        </m:r>
                        <m:r>
                          <a:rPr lang="en-AU" sz="1600" b="0" i="1">
                            <a:solidFill>
                              <a:schemeClr val="tx1"/>
                            </a:solidFill>
                            <a:effectLst/>
                            <a:latin typeface="Cambria Math" panose="02040503050406030204" pitchFamily="18" charset="0"/>
                            <a:ea typeface="+mn-ea"/>
                            <a:cs typeface="+mn-cs"/>
                          </a:rPr>
                          <m:t> </m:t>
                        </m:r>
                        <m:r>
                          <a:rPr lang="en-AU" sz="1600" b="0" i="1">
                            <a:solidFill>
                              <a:schemeClr val="tx1"/>
                            </a:solidFill>
                            <a:effectLst/>
                            <a:latin typeface="Cambria Math" panose="02040503050406030204" pitchFamily="18" charset="0"/>
                            <a:ea typeface="+mn-ea"/>
                            <a:cs typeface="+mn-cs"/>
                          </a:rPr>
                          <m:t>𝑒𝑠𝑡𝑖𝑚𝑎𝑡𝑒𝑑</m:t>
                        </m:r>
                        <m:r>
                          <a:rPr lang="en-AU" sz="1600" b="0" i="1">
                            <a:solidFill>
                              <a:schemeClr val="tx1"/>
                            </a:solidFill>
                            <a:effectLst/>
                            <a:latin typeface="Cambria Math" panose="02040503050406030204" pitchFamily="18" charset="0"/>
                            <a:ea typeface="+mn-ea"/>
                            <a:cs typeface="+mn-cs"/>
                          </a:rPr>
                          <m:t> </m:t>
                        </m:r>
                        <m:r>
                          <a:rPr lang="en-AU" sz="1600" b="0" i="1">
                            <a:solidFill>
                              <a:schemeClr val="tx1"/>
                            </a:solidFill>
                            <a:effectLst/>
                            <a:latin typeface="Cambria Math" panose="02040503050406030204" pitchFamily="18" charset="0"/>
                            <a:ea typeface="+mn-ea"/>
                            <a:cs typeface="+mn-cs"/>
                          </a:rPr>
                          <m:t>𝑑𝑎𝑖𝑙𝑦</m:t>
                        </m:r>
                        <m:r>
                          <a:rPr lang="en-AU" sz="1600" b="0" i="1">
                            <a:solidFill>
                              <a:schemeClr val="tx1"/>
                            </a:solidFill>
                            <a:effectLst/>
                            <a:latin typeface="Cambria Math" panose="02040503050406030204" pitchFamily="18" charset="0"/>
                            <a:ea typeface="+mn-ea"/>
                            <a:cs typeface="+mn-cs"/>
                          </a:rPr>
                          <m:t> </m:t>
                        </m:r>
                        <m:r>
                          <a:rPr lang="en-AU" sz="1600" b="0" i="1">
                            <a:solidFill>
                              <a:schemeClr val="tx1"/>
                            </a:solidFill>
                            <a:effectLst/>
                            <a:latin typeface="Cambria Math" panose="02040503050406030204" pitchFamily="18" charset="0"/>
                            <a:ea typeface="+mn-ea"/>
                            <a:cs typeface="+mn-cs"/>
                          </a:rPr>
                          <m:t>𝑠𝑢𝑛𝑠𝑐𝑟𝑒𝑒𝑛</m:t>
                        </m:r>
                        <m:r>
                          <a:rPr lang="en-AU" sz="1600" b="0" i="1">
                            <a:solidFill>
                              <a:schemeClr val="tx1"/>
                            </a:solidFill>
                            <a:effectLst/>
                            <a:latin typeface="Cambria Math" panose="02040503050406030204" pitchFamily="18" charset="0"/>
                            <a:ea typeface="+mn-ea"/>
                            <a:cs typeface="+mn-cs"/>
                          </a:rPr>
                          <m:t> </m:t>
                        </m:r>
                        <m:r>
                          <a:rPr lang="en-AU" sz="1600" b="0" i="1">
                            <a:solidFill>
                              <a:schemeClr val="tx1"/>
                            </a:solidFill>
                            <a:effectLst/>
                            <a:latin typeface="Cambria Math" panose="02040503050406030204" pitchFamily="18" charset="0"/>
                            <a:ea typeface="+mn-ea"/>
                            <a:cs typeface="+mn-cs"/>
                          </a:rPr>
                          <m:t>𝑒𝑥𝑝𝑜𝑠𝑢𝑟𝑒</m:t>
                        </m:r>
                        <m:r>
                          <a:rPr lang="en-AU" sz="1600" b="0" i="1">
                            <a:solidFill>
                              <a:schemeClr val="tx1"/>
                            </a:solidFill>
                            <a:effectLst/>
                            <a:latin typeface="Cambria Math" panose="02040503050406030204" pitchFamily="18" charset="0"/>
                            <a:ea typeface="+mn-ea"/>
                            <a:cs typeface="+mn-cs"/>
                          </a:rPr>
                          <m:t> </m:t>
                        </m:r>
                      </m:sub>
                    </m:sSub>
                    <m:r>
                      <a:rPr lang="en-AU" sz="1600" i="1">
                        <a:solidFill>
                          <a:schemeClr val="tx1"/>
                        </a:solidFill>
                        <a:effectLst/>
                        <a:latin typeface="Cambria Math" panose="02040503050406030204" pitchFamily="18" charset="0"/>
                        <a:ea typeface="+mn-ea"/>
                        <a:cs typeface="+mn-cs"/>
                      </a:rPr>
                      <m:t>=</m:t>
                    </m:r>
                    <m:r>
                      <a:rPr lang="en-AU" sz="1600" b="0" i="1">
                        <a:solidFill>
                          <a:schemeClr val="tx1"/>
                        </a:solidFill>
                        <a:effectLst/>
                        <a:latin typeface="Cambria Math" panose="02040503050406030204" pitchFamily="18" charset="0"/>
                        <a:ea typeface="+mn-ea"/>
                        <a:cs typeface="+mn-cs"/>
                      </a:rPr>
                      <m:t>𝐴𝑆𝐸𝑀</m:t>
                    </m:r>
                    <m:r>
                      <a:rPr lang="en-AU" sz="1600" b="0" i="1" baseline="-25000">
                        <a:solidFill>
                          <a:schemeClr val="tx1"/>
                        </a:solidFill>
                        <a:effectLst/>
                        <a:latin typeface="Cambria Math" panose="02040503050406030204" pitchFamily="18" charset="0"/>
                        <a:ea typeface="+mn-ea"/>
                        <a:cs typeface="+mn-cs"/>
                      </a:rPr>
                      <m:t>𝑠𝑐𝑒𝑛𝑎𝑟𝑖𝑜</m:t>
                    </m:r>
                    <m:r>
                      <a:rPr lang="en-AU" sz="1600" b="0" i="1" baseline="-25000">
                        <a:solidFill>
                          <a:schemeClr val="tx1"/>
                        </a:solidFill>
                        <a:effectLst/>
                        <a:latin typeface="Cambria Math" panose="02040503050406030204" pitchFamily="18" charset="0"/>
                        <a:ea typeface="+mn-ea"/>
                        <a:cs typeface="+mn-cs"/>
                      </a:rPr>
                      <m:t> </m:t>
                    </m:r>
                    <m:r>
                      <a:rPr lang="en-AU" sz="1600" b="0" i="1" baseline="-25000">
                        <a:solidFill>
                          <a:schemeClr val="tx1"/>
                        </a:solidFill>
                        <a:effectLst/>
                        <a:latin typeface="Cambria Math" panose="02040503050406030204" pitchFamily="18" charset="0"/>
                        <a:ea typeface="+mn-ea"/>
                        <a:cs typeface="+mn-cs"/>
                      </a:rPr>
                      <m:t>𝑎</m:t>
                    </m:r>
                    <m:r>
                      <a:rPr lang="en-AU" sz="1600" b="0" i="1">
                        <a:solidFill>
                          <a:schemeClr val="tx1"/>
                        </a:solidFill>
                        <a:effectLst/>
                        <a:latin typeface="Cambria Math" panose="02040503050406030204" pitchFamily="18" charset="0"/>
                        <a:ea typeface="+mn-ea"/>
                        <a:cs typeface="+mn-cs"/>
                      </a:rPr>
                      <m:t>+</m:t>
                    </m:r>
                    <m:r>
                      <a:rPr lang="en-AU" sz="1600" b="0" i="1">
                        <a:solidFill>
                          <a:schemeClr val="tx1"/>
                        </a:solidFill>
                        <a:effectLst/>
                        <a:latin typeface="Cambria Math" panose="02040503050406030204" pitchFamily="18" charset="0"/>
                        <a:ea typeface="+mn-ea"/>
                        <a:cs typeface="+mn-cs"/>
                      </a:rPr>
                      <m:t>𝐴𝑆𝐸𝑀</m:t>
                    </m:r>
                    <m:r>
                      <a:rPr lang="en-AU" sz="1600" b="0" i="1" baseline="-25000">
                        <a:solidFill>
                          <a:schemeClr val="tx1"/>
                        </a:solidFill>
                        <a:effectLst/>
                        <a:latin typeface="Cambria Math" panose="02040503050406030204" pitchFamily="18" charset="0"/>
                        <a:ea typeface="+mn-ea"/>
                        <a:cs typeface="+mn-cs"/>
                      </a:rPr>
                      <m:t> </m:t>
                    </m:r>
                    <m:r>
                      <a:rPr lang="en-AU" sz="1600" b="0" i="1" baseline="-25000">
                        <a:solidFill>
                          <a:schemeClr val="tx1"/>
                        </a:solidFill>
                        <a:effectLst/>
                        <a:latin typeface="Cambria Math" panose="02040503050406030204" pitchFamily="18" charset="0"/>
                        <a:ea typeface="+mn-ea"/>
                        <a:cs typeface="+mn-cs"/>
                      </a:rPr>
                      <m:t>𝑠𝑐𝑒𝑛𝑎𝑟𝑖𝑜</m:t>
                    </m:r>
                    <m:r>
                      <a:rPr lang="en-AU" sz="1600" b="0" i="1" baseline="-25000">
                        <a:solidFill>
                          <a:schemeClr val="tx1"/>
                        </a:solidFill>
                        <a:effectLst/>
                        <a:latin typeface="Cambria Math" panose="02040503050406030204" pitchFamily="18" charset="0"/>
                        <a:ea typeface="+mn-ea"/>
                        <a:cs typeface="+mn-cs"/>
                      </a:rPr>
                      <m:t> </m:t>
                    </m:r>
                    <m:r>
                      <a:rPr lang="en-AU" sz="1600" b="0" i="1" baseline="-25000">
                        <a:solidFill>
                          <a:schemeClr val="tx1"/>
                        </a:solidFill>
                        <a:effectLst/>
                        <a:latin typeface="Cambria Math" panose="02040503050406030204" pitchFamily="18" charset="0"/>
                        <a:ea typeface="+mn-ea"/>
                        <a:cs typeface="+mn-cs"/>
                      </a:rPr>
                      <m:t>𝑏</m:t>
                    </m:r>
                  </m:oMath>
                </m:oMathPara>
              </a14:m>
              <a:endParaRPr lang="en-AU" sz="1600"/>
            </a:p>
          </xdr:txBody>
        </xdr:sp>
      </mc:Choice>
      <mc:Fallback xmlns="">
        <xdr:sp macro="" textlink="">
          <xdr:nvSpPr>
            <xdr:cNvPr id="5" name="TextBox 4">
              <a:extLst>
                <a:ext uri="{FF2B5EF4-FFF2-40B4-BE49-F238E27FC236}">
                  <a16:creationId xmlns:a16="http://schemas.microsoft.com/office/drawing/2014/main" id="{A3815065-AB7D-4F56-949B-58B3995A10C4}"/>
                </a:ext>
              </a:extLst>
            </xdr:cNvPr>
            <xdr:cNvSpPr txBox="1"/>
          </xdr:nvSpPr>
          <xdr:spPr>
            <a:xfrm>
              <a:off x="15630525" y="4575651"/>
              <a:ext cx="4743450" cy="5198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AU" sz="1600" b="0" i="0">
                  <a:solidFill>
                    <a:schemeClr val="tx1"/>
                  </a:solidFill>
                  <a:effectLst/>
                  <a:latin typeface="Cambria Math" panose="02040503050406030204" pitchFamily="18" charset="0"/>
                  <a:ea typeface="+mn-ea"/>
                  <a:cs typeface="+mn-cs"/>
                </a:rPr>
                <a:t>〖𝐴𝑆𝐸𝑀〗_(ℎ𝑖𝑔ℎ𝑒𝑠𝑡 𝑒𝑠𝑡𝑖𝑚𝑎𝑡𝑒𝑑 𝑑𝑎𝑖𝑙𝑦 𝑠𝑢𝑛𝑠𝑐𝑟𝑒𝑒𝑛 𝑒𝑥𝑝𝑜𝑠𝑢𝑟𝑒 )</a:t>
              </a:r>
              <a:r>
                <a:rPr lang="en-AU" sz="1600" i="0">
                  <a:solidFill>
                    <a:schemeClr val="tx1"/>
                  </a:solidFill>
                  <a:effectLst/>
                  <a:latin typeface="Cambria Math" panose="02040503050406030204" pitchFamily="18" charset="0"/>
                  <a:ea typeface="+mn-ea"/>
                  <a:cs typeface="+mn-cs"/>
                </a:rPr>
                <a:t>=</a:t>
              </a:r>
              <a:r>
                <a:rPr lang="en-AU" sz="1600" b="0" i="0">
                  <a:solidFill>
                    <a:schemeClr val="tx1"/>
                  </a:solidFill>
                  <a:effectLst/>
                  <a:latin typeface="Cambria Math" panose="02040503050406030204" pitchFamily="18" charset="0"/>
                  <a:ea typeface="+mn-ea"/>
                  <a:cs typeface="+mn-cs"/>
                </a:rPr>
                <a:t>𝐴𝑆𝐸𝑀</a:t>
              </a:r>
              <a:r>
                <a:rPr lang="en-AU" sz="1600" b="0" i="0" baseline="-25000">
                  <a:solidFill>
                    <a:schemeClr val="tx1"/>
                  </a:solidFill>
                  <a:effectLst/>
                  <a:latin typeface="Cambria Math" panose="02040503050406030204" pitchFamily="18" charset="0"/>
                  <a:ea typeface="+mn-ea"/>
                  <a:cs typeface="+mn-cs"/>
                </a:rPr>
                <a:t>𝑠𝑐𝑒𝑛𝑎𝑟𝑖𝑜 𝑎</a:t>
              </a:r>
              <a:r>
                <a:rPr lang="en-AU" sz="1600" b="0" i="0">
                  <a:solidFill>
                    <a:schemeClr val="tx1"/>
                  </a:solidFill>
                  <a:effectLst/>
                  <a:latin typeface="Cambria Math" panose="02040503050406030204" pitchFamily="18" charset="0"/>
                  <a:ea typeface="+mn-ea"/>
                  <a:cs typeface="+mn-cs"/>
                </a:rPr>
                <a:t>+𝐴𝑆𝐸𝑀</a:t>
              </a:r>
              <a:r>
                <a:rPr lang="en-AU" sz="1600" b="0" i="0" baseline="-25000">
                  <a:solidFill>
                    <a:schemeClr val="tx1"/>
                  </a:solidFill>
                  <a:effectLst/>
                  <a:latin typeface="Cambria Math" panose="02040503050406030204" pitchFamily="18" charset="0"/>
                  <a:ea typeface="+mn-ea"/>
                  <a:cs typeface="+mn-cs"/>
                </a:rPr>
                <a:t> 𝑠𝑐𝑒𝑛𝑎𝑟𝑖𝑜 𝑏</a:t>
              </a:r>
              <a:endParaRPr lang="en-AU" sz="1600"/>
            </a:p>
          </xdr:txBody>
        </xdr:sp>
      </mc:Fallback>
    </mc:AlternateContent>
    <xdr:clientData/>
  </xdr:oneCellAnchor>
  <xdr:twoCellAnchor>
    <xdr:from>
      <xdr:col>17</xdr:col>
      <xdr:colOff>0</xdr:colOff>
      <xdr:row>16</xdr:row>
      <xdr:rowOff>228600</xdr:rowOff>
    </xdr:from>
    <xdr:to>
      <xdr:col>21</xdr:col>
      <xdr:colOff>0</xdr:colOff>
      <xdr:row>39</xdr:row>
      <xdr:rowOff>38100</xdr:rowOff>
    </xdr:to>
    <xdr:sp macro="" textlink="">
      <xdr:nvSpPr>
        <xdr:cNvPr id="6149" name="Rectangle 6148">
          <a:extLst>
            <a:ext uri="{FF2B5EF4-FFF2-40B4-BE49-F238E27FC236}">
              <a16:creationId xmlns:a16="http://schemas.microsoft.com/office/drawing/2014/main" id="{AA6440F1-8F0B-99DC-6810-FDE9512243D2}"/>
            </a:ext>
          </a:extLst>
        </xdr:cNvPr>
        <xdr:cNvSpPr/>
      </xdr:nvSpPr>
      <xdr:spPr>
        <a:xfrm>
          <a:off x="15621000" y="4200525"/>
          <a:ext cx="5381625" cy="4743450"/>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oneCellAnchor>
    <xdr:from>
      <xdr:col>9</xdr:col>
      <xdr:colOff>390525</xdr:colOff>
      <xdr:row>18</xdr:row>
      <xdr:rowOff>117952</xdr:rowOff>
    </xdr:from>
    <xdr:ext cx="6071002" cy="1415574"/>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7B53C07C-32D5-485A-A8E1-A74439DBD2FB}"/>
                </a:ext>
              </a:extLst>
            </xdr:cNvPr>
            <xdr:cNvSpPr txBox="1"/>
          </xdr:nvSpPr>
          <xdr:spPr>
            <a:xfrm>
              <a:off x="8524875" y="4594702"/>
              <a:ext cx="6071002" cy="14155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en-AU" sz="1600" i="1">
                        <a:solidFill>
                          <a:schemeClr val="tx1"/>
                        </a:solidFill>
                        <a:effectLst/>
                        <a:latin typeface="Cambria Math" panose="02040503050406030204" pitchFamily="18" charset="0"/>
                        <a:ea typeface="+mn-ea"/>
                        <a:cs typeface="+mn-cs"/>
                      </a:rPr>
                      <m:t>𝐴𝑆𝐸𝑀</m:t>
                    </m:r>
                    <m:r>
                      <a:rPr lang="en-AU" sz="1600" i="1">
                        <a:solidFill>
                          <a:schemeClr val="tx1"/>
                        </a:solidFill>
                        <a:effectLst/>
                        <a:latin typeface="Cambria Math" panose="02040503050406030204" pitchFamily="18" charset="0"/>
                        <a:ea typeface="+mn-ea"/>
                        <a:cs typeface="+mn-cs"/>
                      </a:rPr>
                      <m:t> </m:t>
                    </m:r>
                    <m:d>
                      <m:dPr>
                        <m:ctrlPr>
                          <a:rPr lang="en-AU" sz="1600" i="1">
                            <a:solidFill>
                              <a:schemeClr val="tx1"/>
                            </a:solidFill>
                            <a:effectLst/>
                            <a:latin typeface="Cambria Math" panose="02040503050406030204" pitchFamily="18" charset="0"/>
                            <a:ea typeface="+mn-ea"/>
                            <a:cs typeface="+mn-cs"/>
                          </a:rPr>
                        </m:ctrlPr>
                      </m:dPr>
                      <m:e>
                        <m:r>
                          <a:rPr lang="en-AU" sz="1600" i="1">
                            <a:solidFill>
                              <a:schemeClr val="tx1"/>
                            </a:solidFill>
                            <a:effectLst/>
                            <a:latin typeface="Cambria Math" panose="02040503050406030204" pitchFamily="18" charset="0"/>
                            <a:ea typeface="+mn-ea"/>
                            <a:cs typeface="+mn-cs"/>
                          </a:rPr>
                          <m:t>𝑚𝑒𝑡h𝑜𝑑</m:t>
                        </m:r>
                        <m:r>
                          <a:rPr lang="en-AU" sz="1600" i="1">
                            <a:solidFill>
                              <a:schemeClr val="tx1"/>
                            </a:solidFill>
                            <a:effectLst/>
                            <a:latin typeface="Cambria Math" panose="02040503050406030204" pitchFamily="18" charset="0"/>
                            <a:ea typeface="+mn-ea"/>
                            <a:cs typeface="+mn-cs"/>
                          </a:rPr>
                          <m:t> 1</m:t>
                        </m:r>
                      </m:e>
                    </m:d>
                    <m:r>
                      <a:rPr lang="en-AU" sz="1600" i="1">
                        <a:solidFill>
                          <a:schemeClr val="tx1"/>
                        </a:solidFill>
                        <a:effectLst/>
                        <a:latin typeface="Cambria Math" panose="02040503050406030204" pitchFamily="18" charset="0"/>
                        <a:ea typeface="+mn-ea"/>
                        <a:cs typeface="+mn-cs"/>
                      </a:rPr>
                      <m:t>=</m:t>
                    </m:r>
                    <m:f>
                      <m:fPr>
                        <m:ctrlPr>
                          <a:rPr lang="en-AU" sz="1600" i="1">
                            <a:solidFill>
                              <a:schemeClr val="tx1"/>
                            </a:solidFill>
                            <a:effectLst/>
                            <a:latin typeface="Cambria Math" panose="02040503050406030204" pitchFamily="18" charset="0"/>
                            <a:ea typeface="+mn-ea"/>
                            <a:cs typeface="+mn-cs"/>
                          </a:rPr>
                        </m:ctrlPr>
                      </m:fPr>
                      <m:num>
                        <m:r>
                          <a:rPr lang="en-AU" sz="1600" i="1">
                            <a:solidFill>
                              <a:schemeClr val="tx1"/>
                            </a:solidFill>
                            <a:effectLst/>
                            <a:latin typeface="Cambria Math" panose="02040503050406030204" pitchFamily="18" charset="0"/>
                            <a:ea typeface="+mn-ea"/>
                            <a:cs typeface="+mn-cs"/>
                          </a:rPr>
                          <m:t>𝐴𝑝𝑝𝑙</m:t>
                        </m:r>
                        <m:r>
                          <a:rPr lang="en-AU" sz="1600" i="1">
                            <a:solidFill>
                              <a:schemeClr val="tx1"/>
                            </a:solidFill>
                            <a:effectLst/>
                            <a:latin typeface="Cambria Math" panose="02040503050406030204" pitchFamily="18" charset="0"/>
                            <a:ea typeface="+mn-ea"/>
                            <a:cs typeface="+mn-cs"/>
                          </a:rPr>
                          <m:t> </m:t>
                        </m:r>
                        <m:r>
                          <a:rPr lang="en-AU" sz="1600" i="1">
                            <a:solidFill>
                              <a:schemeClr val="tx1"/>
                            </a:solidFill>
                            <a:effectLst/>
                            <a:latin typeface="Cambria Math" panose="02040503050406030204" pitchFamily="18" charset="0"/>
                            <a:ea typeface="+mn-ea"/>
                            <a:cs typeface="+mn-cs"/>
                          </a:rPr>
                          <m:t>𝑅𝑎𝑡𝑒</m:t>
                        </m:r>
                        <m:r>
                          <a:rPr lang="en-AU" sz="1600" i="1">
                            <a:solidFill>
                              <a:schemeClr val="tx1"/>
                            </a:solidFill>
                            <a:effectLst/>
                            <a:latin typeface="Cambria Math" panose="02040503050406030204" pitchFamily="18" charset="0"/>
                            <a:ea typeface="+mn-ea"/>
                            <a:cs typeface="+mn-cs"/>
                          </a:rPr>
                          <m:t>× </m:t>
                        </m:r>
                        <m:r>
                          <a:rPr lang="en-AU" sz="1600" i="1">
                            <a:solidFill>
                              <a:schemeClr val="tx1"/>
                            </a:solidFill>
                            <a:effectLst/>
                            <a:latin typeface="Cambria Math" panose="02040503050406030204" pitchFamily="18" charset="0"/>
                            <a:ea typeface="+mn-ea"/>
                            <a:cs typeface="+mn-cs"/>
                          </a:rPr>
                          <m:t>𝑆𝑆𝐴</m:t>
                        </m:r>
                        <m:r>
                          <a:rPr lang="en-AU" sz="1600" i="1">
                            <a:solidFill>
                              <a:schemeClr val="tx1"/>
                            </a:solidFill>
                            <a:effectLst/>
                            <a:latin typeface="Cambria Math" panose="02040503050406030204" pitchFamily="18" charset="0"/>
                            <a:ea typeface="+mn-ea"/>
                            <a:cs typeface="+mn-cs"/>
                          </a:rPr>
                          <m:t> ×  </m:t>
                        </m:r>
                        <m:r>
                          <a:rPr lang="en-AU" sz="1600" i="1">
                            <a:solidFill>
                              <a:schemeClr val="tx1"/>
                            </a:solidFill>
                            <a:effectLst/>
                            <a:latin typeface="Cambria Math" panose="02040503050406030204" pitchFamily="18" charset="0"/>
                            <a:ea typeface="+mn-ea"/>
                            <a:cs typeface="+mn-cs"/>
                          </a:rPr>
                          <m:t>𝐴𝐹</m:t>
                        </m:r>
                        <m:r>
                          <a:rPr lang="en-AU" sz="1600" i="1">
                            <a:solidFill>
                              <a:schemeClr val="tx1"/>
                            </a:solidFill>
                            <a:effectLst/>
                            <a:latin typeface="Cambria Math" panose="02040503050406030204" pitchFamily="18" charset="0"/>
                            <a:ea typeface="+mn-ea"/>
                            <a:cs typeface="+mn-cs"/>
                          </a:rPr>
                          <m:t> × </m:t>
                        </m:r>
                        <m:r>
                          <a:rPr lang="en-AU" sz="1600" i="1">
                            <a:solidFill>
                              <a:schemeClr val="tx1"/>
                            </a:solidFill>
                            <a:effectLst/>
                            <a:latin typeface="Cambria Math" panose="02040503050406030204" pitchFamily="18" charset="0"/>
                            <a:ea typeface="+mn-ea"/>
                            <a:cs typeface="+mn-cs"/>
                          </a:rPr>
                          <m:t>𝐷𝑢𝑟𝑎𝑡𝑖𝑜𝑛</m:t>
                        </m:r>
                      </m:num>
                      <m:den>
                        <m:r>
                          <a:rPr lang="en-AU" sz="1600" i="1">
                            <a:solidFill>
                              <a:schemeClr val="tx1"/>
                            </a:solidFill>
                            <a:effectLst/>
                            <a:latin typeface="Cambria Math" panose="02040503050406030204" pitchFamily="18" charset="0"/>
                            <a:ea typeface="+mn-ea"/>
                            <a:cs typeface="+mn-cs"/>
                          </a:rPr>
                          <m:t>𝐵</m:t>
                        </m:r>
                        <m:sSub>
                          <m:sSubPr>
                            <m:ctrlPr>
                              <a:rPr lang="en-AU" sz="1600" i="1">
                                <a:solidFill>
                                  <a:schemeClr val="tx1"/>
                                </a:solidFill>
                                <a:effectLst/>
                                <a:latin typeface="Cambria Math" panose="02040503050406030204" pitchFamily="18" charset="0"/>
                                <a:ea typeface="+mn-ea"/>
                                <a:cs typeface="+mn-cs"/>
                              </a:rPr>
                            </m:ctrlPr>
                          </m:sSubPr>
                          <m:e>
                            <m:r>
                              <a:rPr lang="en-AU" sz="1600" i="1">
                                <a:solidFill>
                                  <a:schemeClr val="tx1"/>
                                </a:solidFill>
                                <a:effectLst/>
                                <a:latin typeface="Cambria Math" panose="02040503050406030204" pitchFamily="18" charset="0"/>
                                <a:ea typeface="+mn-ea"/>
                                <a:cs typeface="+mn-cs"/>
                              </a:rPr>
                              <m:t>𝑤</m:t>
                            </m:r>
                          </m:e>
                          <m:sub>
                            <m:r>
                              <a:rPr lang="en-AU" sz="1600" i="1">
                                <a:solidFill>
                                  <a:schemeClr val="tx1"/>
                                </a:solidFill>
                                <a:effectLst/>
                                <a:latin typeface="Cambria Math" panose="02040503050406030204" pitchFamily="18" charset="0"/>
                                <a:ea typeface="+mn-ea"/>
                                <a:cs typeface="+mn-cs"/>
                              </a:rPr>
                              <m:t>𝑡</m:t>
                            </m:r>
                          </m:sub>
                        </m:sSub>
                        <m:r>
                          <a:rPr lang="en-AU" sz="1600" i="1">
                            <a:solidFill>
                              <a:schemeClr val="tx1"/>
                            </a:solidFill>
                            <a:effectLst/>
                            <a:latin typeface="Cambria Math" panose="02040503050406030204" pitchFamily="18" charset="0"/>
                            <a:ea typeface="+mn-ea"/>
                            <a:cs typeface="+mn-cs"/>
                          </a:rPr>
                          <m:t> × </m:t>
                        </m:r>
                        <m:r>
                          <a:rPr lang="en-AU" sz="1600" i="1">
                            <a:solidFill>
                              <a:schemeClr val="tx1"/>
                            </a:solidFill>
                            <a:effectLst/>
                            <a:latin typeface="Cambria Math" panose="02040503050406030204" pitchFamily="18" charset="0"/>
                            <a:ea typeface="+mn-ea"/>
                            <a:cs typeface="+mn-cs"/>
                          </a:rPr>
                          <m:t>𝐴𝑇</m:t>
                        </m:r>
                      </m:den>
                    </m:f>
                  </m:oMath>
                </m:oMathPara>
              </a14:m>
              <a:endParaRPr lang="en-AU" sz="1600">
                <a:solidFill>
                  <a:schemeClr val="tx1"/>
                </a:solidFill>
                <a:effectLst/>
                <a:latin typeface="+mn-lt"/>
                <a:ea typeface="+mn-ea"/>
                <a:cs typeface="+mn-cs"/>
              </a:endParaRPr>
            </a:p>
            <a:p>
              <a:pPr/>
              <a14:m>
                <m:oMathPara xmlns:m="http://schemas.openxmlformats.org/officeDocument/2006/math">
                  <m:oMathParaPr>
                    <m:jc m:val="centerGroup"/>
                  </m:oMathParaPr>
                  <m:oMath xmlns:m="http://schemas.openxmlformats.org/officeDocument/2006/math">
                    <m:r>
                      <m:rPr>
                        <m:nor/>
                      </m:rPr>
                      <a:rPr lang="en-AU" sz="1600">
                        <a:solidFill>
                          <a:schemeClr val="tx1"/>
                        </a:solidFill>
                        <a:effectLst/>
                        <a:latin typeface="+mn-lt"/>
                        <a:ea typeface="+mn-ea"/>
                        <a:cs typeface="+mn-cs"/>
                      </a:rPr>
                      <m:t> </m:t>
                    </m:r>
                  </m:oMath>
                </m:oMathPara>
              </a14:m>
              <a:endParaRPr lang="en-AU" sz="1600">
                <a:solidFill>
                  <a:schemeClr val="tx1"/>
                </a:solidFill>
                <a:effectLst/>
                <a:latin typeface="+mn-lt"/>
                <a:ea typeface="+mn-ea"/>
                <a:cs typeface="+mn-cs"/>
              </a:endParaRPr>
            </a:p>
            <a:p>
              <a:pPr/>
              <a14:m>
                <m:oMathPara xmlns:m="http://schemas.openxmlformats.org/officeDocument/2006/math">
                  <m:oMathParaPr>
                    <m:jc m:val="centerGroup"/>
                  </m:oMathParaPr>
                  <m:oMath xmlns:m="http://schemas.openxmlformats.org/officeDocument/2006/math">
                    <m:r>
                      <a:rPr lang="en-AU" sz="1600" i="1">
                        <a:solidFill>
                          <a:schemeClr val="tx1"/>
                        </a:solidFill>
                        <a:effectLst/>
                        <a:latin typeface="Cambria Math" panose="02040503050406030204" pitchFamily="18" charset="0"/>
                        <a:ea typeface="+mn-ea"/>
                        <a:cs typeface="+mn-cs"/>
                      </a:rPr>
                      <m:t>𝐴𝑆𝐸𝑀</m:t>
                    </m:r>
                    <m:r>
                      <a:rPr lang="en-AU" sz="1600" i="1">
                        <a:solidFill>
                          <a:schemeClr val="tx1"/>
                        </a:solidFill>
                        <a:effectLst/>
                        <a:latin typeface="Cambria Math" panose="02040503050406030204" pitchFamily="18" charset="0"/>
                        <a:ea typeface="+mn-ea"/>
                        <a:cs typeface="+mn-cs"/>
                      </a:rPr>
                      <m:t> (</m:t>
                    </m:r>
                    <m:r>
                      <a:rPr lang="en-AU" sz="1600" i="1">
                        <a:solidFill>
                          <a:schemeClr val="tx1"/>
                        </a:solidFill>
                        <a:effectLst/>
                        <a:latin typeface="Cambria Math" panose="02040503050406030204" pitchFamily="18" charset="0"/>
                        <a:ea typeface="+mn-ea"/>
                        <a:cs typeface="+mn-cs"/>
                      </a:rPr>
                      <m:t>𝑚𝑒𝑡h𝑜𝑑</m:t>
                    </m:r>
                    <m:r>
                      <a:rPr lang="en-AU" sz="1600" i="1">
                        <a:solidFill>
                          <a:schemeClr val="tx1"/>
                        </a:solidFill>
                        <a:effectLst/>
                        <a:latin typeface="Cambria Math" panose="02040503050406030204" pitchFamily="18" charset="0"/>
                        <a:ea typeface="+mn-ea"/>
                        <a:cs typeface="+mn-cs"/>
                      </a:rPr>
                      <m:t> 2)=</m:t>
                    </m:r>
                    <m:f>
                      <m:fPr>
                        <m:ctrlPr>
                          <a:rPr lang="en-AU" sz="1600" i="1">
                            <a:solidFill>
                              <a:schemeClr val="tx1"/>
                            </a:solidFill>
                            <a:effectLst/>
                            <a:latin typeface="Cambria Math" panose="02040503050406030204" pitchFamily="18" charset="0"/>
                            <a:ea typeface="+mn-ea"/>
                            <a:cs typeface="+mn-cs"/>
                          </a:rPr>
                        </m:ctrlPr>
                      </m:fPr>
                      <m:num>
                        <m:r>
                          <a:rPr lang="en-AU" sz="1600" i="1">
                            <a:solidFill>
                              <a:schemeClr val="tx1"/>
                            </a:solidFill>
                            <a:effectLst/>
                            <a:latin typeface="Cambria Math" panose="02040503050406030204" pitchFamily="18" charset="0"/>
                            <a:ea typeface="+mn-ea"/>
                            <a:cs typeface="+mn-cs"/>
                          </a:rPr>
                          <m:t>𝑆𝑆𝐴</m:t>
                        </m:r>
                        <m:r>
                          <a:rPr lang="en-AU" sz="1600" i="1">
                            <a:solidFill>
                              <a:schemeClr val="tx1"/>
                            </a:solidFill>
                            <a:effectLst/>
                            <a:latin typeface="Cambria Math" panose="02040503050406030204" pitchFamily="18" charset="0"/>
                            <a:ea typeface="+mn-ea"/>
                            <a:cs typeface="+mn-cs"/>
                          </a:rPr>
                          <m:t> ×  </m:t>
                        </m:r>
                        <m:r>
                          <a:rPr lang="en-AU" sz="1600" i="1">
                            <a:solidFill>
                              <a:schemeClr val="tx1"/>
                            </a:solidFill>
                            <a:effectLst/>
                            <a:latin typeface="Cambria Math" panose="02040503050406030204" pitchFamily="18" charset="0"/>
                            <a:ea typeface="+mn-ea"/>
                            <a:cs typeface="+mn-cs"/>
                          </a:rPr>
                          <m:t>𝐴𝐹</m:t>
                        </m:r>
                        <m:r>
                          <a:rPr lang="en-AU" sz="1600" i="1">
                            <a:solidFill>
                              <a:schemeClr val="tx1"/>
                            </a:solidFill>
                            <a:effectLst/>
                            <a:latin typeface="Cambria Math" panose="02040503050406030204" pitchFamily="18" charset="0"/>
                            <a:ea typeface="+mn-ea"/>
                            <a:cs typeface="+mn-cs"/>
                          </a:rPr>
                          <m:t> × </m:t>
                        </m:r>
                        <m:r>
                          <a:rPr lang="en-AU" sz="1600" i="1">
                            <a:solidFill>
                              <a:schemeClr val="tx1"/>
                            </a:solidFill>
                            <a:effectLst/>
                            <a:latin typeface="Cambria Math" panose="02040503050406030204" pitchFamily="18" charset="0"/>
                            <a:ea typeface="+mn-ea"/>
                            <a:cs typeface="+mn-cs"/>
                          </a:rPr>
                          <m:t>𝐷𝑢𝑟𝑎𝑡𝑖𝑜𝑛</m:t>
                        </m:r>
                      </m:num>
                      <m:den>
                        <m:r>
                          <a:rPr lang="en-AU" sz="1600" i="1">
                            <a:solidFill>
                              <a:schemeClr val="tx1"/>
                            </a:solidFill>
                            <a:effectLst/>
                            <a:latin typeface="Cambria Math" panose="02040503050406030204" pitchFamily="18" charset="0"/>
                            <a:ea typeface="+mn-ea"/>
                            <a:cs typeface="+mn-cs"/>
                          </a:rPr>
                          <m:t>𝐵</m:t>
                        </m:r>
                        <m:sSub>
                          <m:sSubPr>
                            <m:ctrlPr>
                              <a:rPr lang="en-AU" sz="1600" i="1">
                                <a:solidFill>
                                  <a:schemeClr val="tx1"/>
                                </a:solidFill>
                                <a:effectLst/>
                                <a:latin typeface="Cambria Math" panose="02040503050406030204" pitchFamily="18" charset="0"/>
                                <a:ea typeface="+mn-ea"/>
                                <a:cs typeface="+mn-cs"/>
                              </a:rPr>
                            </m:ctrlPr>
                          </m:sSubPr>
                          <m:e>
                            <m:r>
                              <a:rPr lang="en-AU" sz="1600" i="1">
                                <a:solidFill>
                                  <a:schemeClr val="tx1"/>
                                </a:solidFill>
                                <a:effectLst/>
                                <a:latin typeface="Cambria Math" panose="02040503050406030204" pitchFamily="18" charset="0"/>
                                <a:ea typeface="+mn-ea"/>
                                <a:cs typeface="+mn-cs"/>
                              </a:rPr>
                              <m:t>𝑤</m:t>
                            </m:r>
                          </m:e>
                          <m:sub>
                            <m:r>
                              <a:rPr lang="en-AU" sz="1600" i="1">
                                <a:solidFill>
                                  <a:schemeClr val="tx1"/>
                                </a:solidFill>
                                <a:effectLst/>
                                <a:latin typeface="Cambria Math" panose="02040503050406030204" pitchFamily="18" charset="0"/>
                                <a:ea typeface="+mn-ea"/>
                                <a:cs typeface="+mn-cs"/>
                              </a:rPr>
                              <m:t>𝑡</m:t>
                            </m:r>
                          </m:sub>
                        </m:sSub>
                        <m:r>
                          <a:rPr lang="en-AU" sz="1600" i="1">
                            <a:solidFill>
                              <a:schemeClr val="tx1"/>
                            </a:solidFill>
                            <a:effectLst/>
                            <a:latin typeface="Cambria Math" panose="02040503050406030204" pitchFamily="18" charset="0"/>
                            <a:ea typeface="+mn-ea"/>
                            <a:cs typeface="+mn-cs"/>
                          </a:rPr>
                          <m:t> × </m:t>
                        </m:r>
                        <m:r>
                          <a:rPr lang="en-AU" sz="1600" i="1">
                            <a:solidFill>
                              <a:schemeClr val="tx1"/>
                            </a:solidFill>
                            <a:effectLst/>
                            <a:latin typeface="Cambria Math" panose="02040503050406030204" pitchFamily="18" charset="0"/>
                            <a:ea typeface="+mn-ea"/>
                            <a:cs typeface="+mn-cs"/>
                          </a:rPr>
                          <m:t>𝐴𝑇</m:t>
                        </m:r>
                      </m:den>
                    </m:f>
                  </m:oMath>
                </m:oMathPara>
              </a14:m>
              <a:endParaRPr lang="en-AU" sz="1600">
                <a:solidFill>
                  <a:schemeClr val="tx1"/>
                </a:solidFill>
                <a:effectLst/>
                <a:latin typeface="+mn-lt"/>
                <a:ea typeface="+mn-ea"/>
                <a:cs typeface="+mn-cs"/>
              </a:endParaRPr>
            </a:p>
            <a:p>
              <a:endParaRPr lang="en-AU" sz="1600">
                <a:solidFill>
                  <a:schemeClr val="tx1"/>
                </a:solidFill>
                <a:effectLs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en-AU" sz="1100">
                <a:solidFill>
                  <a:schemeClr val="tx1"/>
                </a:solidFill>
                <a:effectLst/>
                <a:latin typeface="+mn-lt"/>
                <a:ea typeface="+mn-ea"/>
                <a:cs typeface="+mn-cs"/>
              </a:endParaRPr>
            </a:p>
            <a:p>
              <a:endParaRPr lang="en-AU" sz="1600"/>
            </a:p>
          </xdr:txBody>
        </xdr:sp>
      </mc:Choice>
      <mc:Fallback xmlns="">
        <xdr:sp macro="" textlink="">
          <xdr:nvSpPr>
            <xdr:cNvPr id="2" name="TextBox 1">
              <a:extLst>
                <a:ext uri="{FF2B5EF4-FFF2-40B4-BE49-F238E27FC236}">
                  <a16:creationId xmlns:a16="http://schemas.microsoft.com/office/drawing/2014/main" id="{7B53C07C-32D5-485A-A8E1-A74439DBD2FB}"/>
                </a:ext>
              </a:extLst>
            </xdr:cNvPr>
            <xdr:cNvSpPr txBox="1"/>
          </xdr:nvSpPr>
          <xdr:spPr>
            <a:xfrm>
              <a:off x="8524875" y="4594702"/>
              <a:ext cx="6071002" cy="14155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en-AU" sz="1600" i="0">
                  <a:solidFill>
                    <a:schemeClr val="tx1"/>
                  </a:solidFill>
                  <a:effectLst/>
                  <a:latin typeface="Cambria Math" panose="02040503050406030204" pitchFamily="18" charset="0"/>
                  <a:ea typeface="+mn-ea"/>
                  <a:cs typeface="+mn-cs"/>
                </a:rPr>
                <a:t>𝐴𝑆𝐸𝑀 (𝑚𝑒𝑡ℎ𝑜𝑑 1)=(𝐴𝑝𝑝𝑙 𝑅𝑎𝑡𝑒× 𝑆𝑆𝐴 ×  𝐴𝐹 × 𝐷𝑢𝑟𝑎𝑡𝑖𝑜𝑛)/(𝐵𝑤_𝑡  × 𝐴𝑇)</a:t>
              </a:r>
              <a:endParaRPr lang="en-AU" sz="1600">
                <a:solidFill>
                  <a:schemeClr val="tx1"/>
                </a:solidFill>
                <a:effectLst/>
                <a:latin typeface="+mn-lt"/>
                <a:ea typeface="+mn-ea"/>
                <a:cs typeface="+mn-cs"/>
              </a:endParaRPr>
            </a:p>
            <a:p>
              <a:pPr/>
              <a:r>
                <a:rPr lang="en-AU" sz="1600" i="0">
                  <a:solidFill>
                    <a:schemeClr val="tx1"/>
                  </a:solidFill>
                  <a:effectLst/>
                  <a:latin typeface="Cambria Math" panose="02040503050406030204" pitchFamily="18" charset="0"/>
                  <a:ea typeface="+mn-ea"/>
                  <a:cs typeface="+mn-cs"/>
                </a:rPr>
                <a:t>" </a:t>
              </a:r>
              <a:r>
                <a:rPr lang="en-AU" sz="1600" i="0">
                  <a:solidFill>
                    <a:schemeClr val="tx1"/>
                  </a:solidFill>
                  <a:effectLst/>
                  <a:latin typeface="+mn-lt"/>
                  <a:ea typeface="+mn-ea"/>
                  <a:cs typeface="+mn-cs"/>
                </a:rPr>
                <a:t>"</a:t>
              </a:r>
              <a:endParaRPr lang="en-AU" sz="1600">
                <a:solidFill>
                  <a:schemeClr val="tx1"/>
                </a:solidFill>
                <a:effectLst/>
                <a:latin typeface="+mn-lt"/>
                <a:ea typeface="+mn-ea"/>
                <a:cs typeface="+mn-cs"/>
              </a:endParaRPr>
            </a:p>
            <a:p>
              <a:pPr/>
              <a:r>
                <a:rPr lang="en-AU" sz="1600" i="0">
                  <a:solidFill>
                    <a:schemeClr val="tx1"/>
                  </a:solidFill>
                  <a:effectLst/>
                  <a:latin typeface="Cambria Math" panose="02040503050406030204" pitchFamily="18" charset="0"/>
                  <a:ea typeface="+mn-ea"/>
                  <a:cs typeface="+mn-cs"/>
                </a:rPr>
                <a:t>𝐴𝑆𝐸𝑀 (𝑚𝑒𝑡ℎ𝑜𝑑 2)=(𝑆𝑆𝐴 ×  𝐴𝐹 × 𝐷𝑢𝑟𝑎𝑡𝑖𝑜𝑛)/(𝐵𝑤_𝑡  × 𝐴𝑇)</a:t>
              </a:r>
              <a:endParaRPr lang="en-AU" sz="1600">
                <a:solidFill>
                  <a:schemeClr val="tx1"/>
                </a:solidFill>
                <a:effectLst/>
                <a:latin typeface="+mn-lt"/>
                <a:ea typeface="+mn-ea"/>
                <a:cs typeface="+mn-cs"/>
              </a:endParaRPr>
            </a:p>
            <a:p>
              <a:endParaRPr lang="en-AU" sz="1600">
                <a:solidFill>
                  <a:schemeClr val="tx1"/>
                </a:solidFill>
                <a:effectLs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en-AU" sz="1100">
                <a:solidFill>
                  <a:schemeClr val="tx1"/>
                </a:solidFill>
                <a:effectLst/>
                <a:latin typeface="+mn-lt"/>
                <a:ea typeface="+mn-ea"/>
                <a:cs typeface="+mn-cs"/>
              </a:endParaRPr>
            </a:p>
            <a:p>
              <a:endParaRPr lang="en-AU" sz="1600"/>
            </a:p>
          </xdr:txBody>
        </xdr:sp>
      </mc:Fallback>
    </mc:AlternateContent>
    <xdr:clientData/>
  </xdr:oneCellAnchor>
  <xdr:twoCellAnchor>
    <xdr:from>
      <xdr:col>9</xdr:col>
      <xdr:colOff>19049</xdr:colOff>
      <xdr:row>17</xdr:row>
      <xdr:rowOff>28574</xdr:rowOff>
    </xdr:from>
    <xdr:to>
      <xdr:col>16</xdr:col>
      <xdr:colOff>9524</xdr:colOff>
      <xdr:row>32</xdr:row>
      <xdr:rowOff>114300</xdr:rowOff>
    </xdr:to>
    <xdr:sp macro="" textlink="">
      <xdr:nvSpPr>
        <xdr:cNvPr id="3" name="Rectangle 2">
          <a:extLst>
            <a:ext uri="{FF2B5EF4-FFF2-40B4-BE49-F238E27FC236}">
              <a16:creationId xmlns:a16="http://schemas.microsoft.com/office/drawing/2014/main" id="{299F2CEE-9238-4E9F-BF18-3159DF9F749B}"/>
            </a:ext>
          </a:extLst>
        </xdr:cNvPr>
        <xdr:cNvSpPr/>
      </xdr:nvSpPr>
      <xdr:spPr>
        <a:xfrm>
          <a:off x="8153399" y="4238624"/>
          <a:ext cx="6867525" cy="3295651"/>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oneCellAnchor>
    <xdr:from>
      <xdr:col>1</xdr:col>
      <xdr:colOff>133349</xdr:colOff>
      <xdr:row>25</xdr:row>
      <xdr:rowOff>70326</xdr:rowOff>
    </xdr:from>
    <xdr:ext cx="6848475" cy="1883593"/>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A2324AC4-F899-4FFA-987A-6629202AE483}"/>
                </a:ext>
              </a:extLst>
            </xdr:cNvPr>
            <xdr:cNvSpPr txBox="1"/>
          </xdr:nvSpPr>
          <xdr:spPr>
            <a:xfrm>
              <a:off x="621029" y="5815806"/>
              <a:ext cx="6848475" cy="18835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 xmlns:m="http://schemas.openxmlformats.org/officeDocument/2006/math">
                  <m:r>
                    <a:rPr lang="en-AU" sz="1400" i="1">
                      <a:solidFill>
                        <a:schemeClr val="tx1"/>
                      </a:solidFill>
                      <a:effectLst/>
                      <a:latin typeface="Cambria Math" panose="02040503050406030204" pitchFamily="18" charset="0"/>
                      <a:ea typeface="+mn-ea"/>
                      <a:cs typeface="+mn-cs"/>
                    </a:rPr>
                    <m:t>𝐴𝑝𝑝𝑙</m:t>
                  </m:r>
                  <m:r>
                    <a:rPr lang="en-AU" sz="1400" i="1">
                      <a:solidFill>
                        <a:schemeClr val="tx1"/>
                      </a:solidFill>
                      <a:effectLst/>
                      <a:latin typeface="Cambria Math" panose="02040503050406030204" pitchFamily="18" charset="0"/>
                      <a:ea typeface="+mn-ea"/>
                      <a:cs typeface="+mn-cs"/>
                    </a:rPr>
                    <m:t> </m:t>
                  </m:r>
                  <m:r>
                    <a:rPr lang="en-AU" sz="1400" i="1">
                      <a:solidFill>
                        <a:schemeClr val="tx1"/>
                      </a:solidFill>
                      <a:effectLst/>
                      <a:latin typeface="Cambria Math" panose="02040503050406030204" pitchFamily="18" charset="0"/>
                      <a:ea typeface="+mn-ea"/>
                      <a:cs typeface="+mn-cs"/>
                    </a:rPr>
                    <m:t>𝑅𝑎𝑡𝑒</m:t>
                  </m:r>
                  <m:r>
                    <a:rPr lang="en-AU" sz="1400" i="1">
                      <a:solidFill>
                        <a:schemeClr val="tx1"/>
                      </a:solidFill>
                      <a:effectLst/>
                      <a:latin typeface="Cambria Math" panose="02040503050406030204" pitchFamily="18" charset="0"/>
                      <a:ea typeface="+mn-ea"/>
                      <a:cs typeface="+mn-cs"/>
                    </a:rPr>
                    <m:t> , </m:t>
                  </m:r>
                  <m:r>
                    <a:rPr lang="en-AU" sz="1400" i="1">
                      <a:solidFill>
                        <a:schemeClr val="tx1"/>
                      </a:solidFill>
                      <a:effectLst/>
                      <a:latin typeface="Cambria Math" panose="02040503050406030204" pitchFamily="18" charset="0"/>
                      <a:ea typeface="+mn-ea"/>
                      <a:cs typeface="+mn-cs"/>
                    </a:rPr>
                    <m:t>𝑆𝑆𝐴</m:t>
                  </m:r>
                  <m:r>
                    <a:rPr lang="en-AU" sz="1400" b="0" i="1">
                      <a:solidFill>
                        <a:schemeClr val="tx1"/>
                      </a:solidFill>
                      <a:effectLst/>
                      <a:latin typeface="Cambria Math" panose="02040503050406030204" pitchFamily="18" charset="0"/>
                      <a:ea typeface="+mn-ea"/>
                      <a:cs typeface="+mn-cs"/>
                    </a:rPr>
                    <m:t>, </m:t>
                  </m:r>
                  <m:r>
                    <a:rPr lang="en-AU" sz="1400" i="1">
                      <a:solidFill>
                        <a:schemeClr val="tx1"/>
                      </a:solidFill>
                      <a:effectLst/>
                      <a:latin typeface="Cambria Math" panose="02040503050406030204" pitchFamily="18" charset="0"/>
                      <a:ea typeface="+mn-ea"/>
                      <a:cs typeface="+mn-cs"/>
                    </a:rPr>
                    <m:t>𝐴𝐹</m:t>
                  </m:r>
                  <m:r>
                    <a:rPr lang="en-AU" sz="1400" b="0" i="1">
                      <a:solidFill>
                        <a:schemeClr val="tx1"/>
                      </a:solidFill>
                      <a:effectLst/>
                      <a:latin typeface="Cambria Math" panose="02040503050406030204" pitchFamily="18" charset="0"/>
                      <a:ea typeface="+mn-ea"/>
                      <a:cs typeface="+mn-cs"/>
                    </a:rPr>
                    <m:t>,</m:t>
                  </m:r>
                  <m:r>
                    <a:rPr lang="en-AU" sz="1400" i="1">
                      <a:solidFill>
                        <a:schemeClr val="tx1"/>
                      </a:solidFill>
                      <a:effectLst/>
                      <a:latin typeface="Cambria Math" panose="02040503050406030204" pitchFamily="18" charset="0"/>
                      <a:ea typeface="+mn-ea"/>
                      <a:cs typeface="+mn-cs"/>
                    </a:rPr>
                    <m:t> </m:t>
                  </m:r>
                  <m:r>
                    <a:rPr lang="en-AU" sz="1400" i="1">
                      <a:solidFill>
                        <a:schemeClr val="tx1"/>
                      </a:solidFill>
                      <a:effectLst/>
                      <a:latin typeface="Cambria Math" panose="02040503050406030204" pitchFamily="18" charset="0"/>
                      <a:ea typeface="+mn-ea"/>
                      <a:cs typeface="+mn-cs"/>
                    </a:rPr>
                    <m:t>𝐷𝑢𝑟𝑎𝑡𝑖𝑜𝑛</m:t>
                  </m:r>
                  <m:r>
                    <a:rPr lang="en-AU" sz="1400" b="0" i="1">
                      <a:solidFill>
                        <a:schemeClr val="tx1"/>
                      </a:solidFill>
                      <a:effectLst/>
                      <a:latin typeface="Cambria Math" panose="02040503050406030204" pitchFamily="18" charset="0"/>
                      <a:ea typeface="+mn-ea"/>
                      <a:cs typeface="+mn-cs"/>
                    </a:rPr>
                    <m:t>, </m:t>
                  </m:r>
                  <m:r>
                    <a:rPr lang="en-AU" sz="1400" i="1">
                      <a:solidFill>
                        <a:schemeClr val="tx1"/>
                      </a:solidFill>
                      <a:effectLst/>
                      <a:latin typeface="Cambria Math" panose="02040503050406030204" pitchFamily="18" charset="0"/>
                      <a:ea typeface="+mn-ea"/>
                      <a:cs typeface="+mn-cs"/>
                    </a:rPr>
                    <m:t>𝐵</m:t>
                  </m:r>
                  <m:sSub>
                    <m:sSubPr>
                      <m:ctrlPr>
                        <a:rPr lang="en-AU" sz="1400" i="1">
                          <a:solidFill>
                            <a:schemeClr val="tx1"/>
                          </a:solidFill>
                          <a:effectLst/>
                          <a:latin typeface="Cambria Math" panose="02040503050406030204" pitchFamily="18" charset="0"/>
                          <a:ea typeface="+mn-ea"/>
                          <a:cs typeface="+mn-cs"/>
                        </a:rPr>
                      </m:ctrlPr>
                    </m:sSubPr>
                    <m:e>
                      <m:r>
                        <a:rPr lang="en-AU" sz="1400" i="1">
                          <a:solidFill>
                            <a:schemeClr val="tx1"/>
                          </a:solidFill>
                          <a:effectLst/>
                          <a:latin typeface="Cambria Math" panose="02040503050406030204" pitchFamily="18" charset="0"/>
                          <a:ea typeface="+mn-ea"/>
                          <a:cs typeface="+mn-cs"/>
                        </a:rPr>
                        <m:t>𝑤</m:t>
                      </m:r>
                    </m:e>
                    <m:sub>
                      <m:r>
                        <a:rPr lang="en-AU" sz="1400" i="1">
                          <a:solidFill>
                            <a:schemeClr val="tx1"/>
                          </a:solidFill>
                          <a:effectLst/>
                          <a:latin typeface="Cambria Math" panose="02040503050406030204" pitchFamily="18" charset="0"/>
                          <a:ea typeface="+mn-ea"/>
                          <a:cs typeface="+mn-cs"/>
                        </a:rPr>
                        <m:t>𝑡</m:t>
                      </m:r>
                    </m:sub>
                  </m:sSub>
                  <m:r>
                    <a:rPr lang="en-AU" sz="1400" b="0" i="1">
                      <a:solidFill>
                        <a:schemeClr val="tx1"/>
                      </a:solidFill>
                      <a:effectLst/>
                      <a:latin typeface="Cambria Math" panose="02040503050406030204" pitchFamily="18" charset="0"/>
                      <a:ea typeface="+mn-ea"/>
                      <a:cs typeface="+mn-cs"/>
                    </a:rPr>
                    <m:t> </m:t>
                  </m:r>
                  <m:r>
                    <m:rPr>
                      <m:sty m:val="p"/>
                    </m:rPr>
                    <a:rPr lang="en-AU" sz="1400" b="0" i="0">
                      <a:solidFill>
                        <a:schemeClr val="tx1"/>
                      </a:solidFill>
                      <a:effectLst/>
                      <a:latin typeface="Cambria Math" panose="02040503050406030204" pitchFamily="18" charset="0"/>
                      <a:ea typeface="+mn-ea"/>
                      <a:cs typeface="+mn-cs"/>
                    </a:rPr>
                    <m:t>and</m:t>
                  </m:r>
                  <m:r>
                    <a:rPr lang="en-AU" sz="1400" b="0" i="1">
                      <a:solidFill>
                        <a:schemeClr val="tx1"/>
                      </a:solidFill>
                      <a:effectLst/>
                      <a:latin typeface="Cambria Math" panose="02040503050406030204" pitchFamily="18" charset="0"/>
                      <a:ea typeface="+mn-ea"/>
                      <a:cs typeface="+mn-cs"/>
                    </a:rPr>
                    <m:t> </m:t>
                  </m:r>
                  <m:r>
                    <a:rPr lang="en-AU" sz="1400" i="1">
                      <a:solidFill>
                        <a:schemeClr val="tx1"/>
                      </a:solidFill>
                      <a:effectLst/>
                      <a:latin typeface="Cambria Math" panose="02040503050406030204" pitchFamily="18" charset="0"/>
                      <a:ea typeface="+mn-ea"/>
                      <a:cs typeface="+mn-cs"/>
                    </a:rPr>
                    <m:t>𝐴𝑇</m:t>
                  </m:r>
                </m:oMath>
              </a14:m>
              <a:r>
                <a:rPr lang="en-AU" sz="1400"/>
                <a:t> </a:t>
              </a:r>
              <a:r>
                <a:rPr lang="en-AU" sz="1400">
                  <a:latin typeface="Arial" panose="020B0604020202020204" pitchFamily="34" charset="0"/>
                  <a:cs typeface="Arial" panose="020B0604020202020204" pitchFamily="34" charset="0"/>
                </a:rPr>
                <a:t>are variables used to</a:t>
              </a:r>
              <a:r>
                <a:rPr lang="en-AU" sz="1400" baseline="0">
                  <a:latin typeface="Arial" panose="020B0604020202020204" pitchFamily="34" charset="0"/>
                  <a:cs typeface="Arial" panose="020B0604020202020204" pitchFamily="34" charset="0"/>
                </a:rPr>
                <a:t> calculate the estimated daily sunscreen exposure for each scenario.</a:t>
              </a:r>
              <a:endParaRPr lang="en-AU" sz="1400">
                <a:latin typeface="Arial" panose="020B0604020202020204" pitchFamily="34" charset="0"/>
                <a:cs typeface="Arial" panose="020B0604020202020204" pitchFamily="34" charset="0"/>
              </a:endParaRPr>
            </a:p>
            <a:p>
              <a:r>
                <a:rPr lang="en-AU" sz="1400">
                  <a:latin typeface="Arial" panose="020B0604020202020204" pitchFamily="34" charset="0"/>
                  <a:cs typeface="Arial" panose="020B0604020202020204" pitchFamily="34" charset="0"/>
                </a:rPr>
                <a:t>Where:</a:t>
              </a:r>
            </a:p>
            <a:p>
              <a:r>
                <a:rPr lang="en-AU" sz="1400">
                  <a:solidFill>
                    <a:schemeClr val="tx1"/>
                  </a:solidFill>
                  <a:effectLst/>
                  <a:latin typeface="Arial" panose="020B0604020202020204" pitchFamily="34" charset="0"/>
                  <a:ea typeface="+mn-ea"/>
                  <a:cs typeface="Arial" panose="020B0604020202020204" pitchFamily="34" charset="0"/>
                </a:rPr>
                <a:t>Appl Rate	Application rate of product (2 mg/cm</a:t>
              </a:r>
              <a:r>
                <a:rPr lang="en-AU" sz="1400" baseline="30000">
                  <a:solidFill>
                    <a:schemeClr val="tx1"/>
                  </a:solidFill>
                  <a:effectLst/>
                  <a:latin typeface="Arial" panose="020B0604020202020204" pitchFamily="34" charset="0"/>
                  <a:ea typeface="+mn-ea"/>
                  <a:cs typeface="Arial" panose="020B0604020202020204" pitchFamily="34" charset="0"/>
                </a:rPr>
                <a:t>2</a:t>
              </a:r>
              <a:r>
                <a:rPr lang="en-AU" sz="1400">
                  <a:solidFill>
                    <a:schemeClr val="tx1"/>
                  </a:solidFill>
                  <a:effectLst/>
                  <a:latin typeface="Arial" panose="020B0604020202020204" pitchFamily="34" charset="0"/>
                  <a:ea typeface="+mn-ea"/>
                  <a:cs typeface="Arial" panose="020B0604020202020204" pitchFamily="34" charset="0"/>
                </a:rPr>
                <a:t>) (Sunscreen</a:t>
              </a:r>
              <a:r>
                <a:rPr lang="en-AU" sz="1400" baseline="0">
                  <a:solidFill>
                    <a:schemeClr val="tx1"/>
                  </a:solidFill>
                  <a:effectLst/>
                  <a:latin typeface="Arial" panose="020B0604020202020204" pitchFamily="34" charset="0"/>
                  <a:ea typeface="+mn-ea"/>
                  <a:cs typeface="Arial" panose="020B0604020202020204" pitchFamily="34" charset="0"/>
                </a:rPr>
                <a:t> </a:t>
              </a:r>
              <a:r>
                <a:rPr lang="en-AU" sz="1400">
                  <a:solidFill>
                    <a:schemeClr val="tx1"/>
                  </a:solidFill>
                  <a:effectLst/>
                  <a:latin typeface="Arial" panose="020B0604020202020204" pitchFamily="34" charset="0"/>
                  <a:ea typeface="+mn-ea"/>
                  <a:cs typeface="Arial" panose="020B0604020202020204" pitchFamily="34" charset="0"/>
                </a:rPr>
                <a:t>Standard)</a:t>
              </a:r>
            </a:p>
            <a:p>
              <a:r>
                <a:rPr lang="en-AU" sz="1400">
                  <a:solidFill>
                    <a:schemeClr val="tx1"/>
                  </a:solidFill>
                  <a:effectLst/>
                  <a:latin typeface="Arial" panose="020B0604020202020204" pitchFamily="34" charset="0"/>
                  <a:ea typeface="+mn-ea"/>
                  <a:cs typeface="Arial" panose="020B0604020202020204" pitchFamily="34" charset="0"/>
                </a:rPr>
                <a:t>SSA	Surface area of skin sunscreen applied to (cm</a:t>
              </a:r>
              <a:r>
                <a:rPr lang="en-AU" sz="1400" baseline="30000">
                  <a:solidFill>
                    <a:schemeClr val="tx1"/>
                  </a:solidFill>
                  <a:effectLst/>
                  <a:latin typeface="Arial" panose="020B0604020202020204" pitchFamily="34" charset="0"/>
                  <a:ea typeface="+mn-ea"/>
                  <a:cs typeface="Arial" panose="020B0604020202020204" pitchFamily="34" charset="0"/>
                </a:rPr>
                <a:t>2</a:t>
              </a:r>
              <a:r>
                <a:rPr lang="en-AU" sz="1400">
                  <a:solidFill>
                    <a:schemeClr val="tx1"/>
                  </a:solidFill>
                  <a:effectLst/>
                  <a:latin typeface="Arial" panose="020B0604020202020204" pitchFamily="34" charset="0"/>
                  <a:ea typeface="+mn-ea"/>
                  <a:cs typeface="Arial" panose="020B0604020202020204" pitchFamily="34" charset="0"/>
                </a:rPr>
                <a:t>) per application </a:t>
              </a:r>
            </a:p>
            <a:p>
              <a:r>
                <a:rPr lang="en-AU" sz="1400">
                  <a:solidFill>
                    <a:schemeClr val="tx1"/>
                  </a:solidFill>
                  <a:effectLst/>
                  <a:latin typeface="Arial" panose="020B0604020202020204" pitchFamily="34" charset="0"/>
                  <a:ea typeface="+mn-ea"/>
                  <a:cs typeface="Arial" panose="020B0604020202020204" pitchFamily="34" charset="0"/>
                </a:rPr>
                <a:t>AF	Application Frequency (applications/day)</a:t>
              </a:r>
            </a:p>
            <a:p>
              <a:r>
                <a:rPr lang="en-AU" sz="1400">
                  <a:solidFill>
                    <a:schemeClr val="tx1"/>
                  </a:solidFill>
                  <a:effectLst/>
                  <a:latin typeface="Arial" panose="020B0604020202020204" pitchFamily="34" charset="0"/>
                  <a:ea typeface="+mn-ea"/>
                  <a:cs typeface="Arial" panose="020B0604020202020204" pitchFamily="34" charset="0"/>
                </a:rPr>
                <a:t>Duration 	Annual Use (days)</a:t>
              </a:r>
            </a:p>
            <a:p>
              <a:r>
                <a:rPr lang="en-AU" sz="1400">
                  <a:solidFill>
                    <a:schemeClr val="tx1"/>
                  </a:solidFill>
                  <a:effectLst/>
                  <a:latin typeface="Arial" panose="020B0604020202020204" pitchFamily="34" charset="0"/>
                  <a:ea typeface="+mn-ea"/>
                  <a:cs typeface="Arial" panose="020B0604020202020204" pitchFamily="34" charset="0"/>
                </a:rPr>
                <a:t>Bw</a:t>
              </a:r>
              <a:r>
                <a:rPr lang="en-AU" sz="1400" baseline="-25000">
                  <a:solidFill>
                    <a:schemeClr val="tx1"/>
                  </a:solidFill>
                  <a:effectLst/>
                  <a:latin typeface="Arial" panose="020B0604020202020204" pitchFamily="34" charset="0"/>
                  <a:ea typeface="+mn-ea"/>
                  <a:cs typeface="Arial" panose="020B0604020202020204" pitchFamily="34" charset="0"/>
                </a:rPr>
                <a:t>t</a:t>
              </a:r>
              <a:r>
                <a:rPr lang="en-AU" sz="1400">
                  <a:solidFill>
                    <a:schemeClr val="tx1"/>
                  </a:solidFill>
                  <a:effectLst/>
                  <a:latin typeface="Arial" panose="020B0604020202020204" pitchFamily="34" charset="0"/>
                  <a:ea typeface="+mn-ea"/>
                  <a:cs typeface="Arial" panose="020B0604020202020204" pitchFamily="34" charset="0"/>
                </a:rPr>
                <a:t>	Body weight linked to SSA (kg)</a:t>
              </a:r>
            </a:p>
            <a:p>
              <a:r>
                <a:rPr lang="en-AU" sz="1400">
                  <a:solidFill>
                    <a:schemeClr val="tx1"/>
                  </a:solidFill>
                  <a:effectLst/>
                  <a:latin typeface="Arial" panose="020B0604020202020204" pitchFamily="34" charset="0"/>
                  <a:ea typeface="+mn-ea"/>
                  <a:cs typeface="Arial" panose="020B0604020202020204" pitchFamily="34" charset="0"/>
                </a:rPr>
                <a:t>AT	Averaging time (365 days)</a:t>
              </a:r>
            </a:p>
          </xdr:txBody>
        </xdr:sp>
      </mc:Choice>
      <mc:Fallback xmlns="">
        <xdr:sp macro="" textlink="">
          <xdr:nvSpPr>
            <xdr:cNvPr id="8" name="TextBox 7">
              <a:extLst>
                <a:ext uri="{FF2B5EF4-FFF2-40B4-BE49-F238E27FC236}">
                  <a16:creationId xmlns:a16="http://schemas.microsoft.com/office/drawing/2014/main" id="{A2324AC4-F899-4FFA-987A-6629202AE483}"/>
                </a:ext>
              </a:extLst>
            </xdr:cNvPr>
            <xdr:cNvSpPr txBox="1"/>
          </xdr:nvSpPr>
          <xdr:spPr>
            <a:xfrm>
              <a:off x="621029" y="5815806"/>
              <a:ext cx="6848475" cy="18835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AU" sz="1400" i="0">
                  <a:solidFill>
                    <a:schemeClr val="tx1"/>
                  </a:solidFill>
                  <a:effectLst/>
                  <a:latin typeface="Cambria Math" panose="02040503050406030204" pitchFamily="18" charset="0"/>
                  <a:ea typeface="+mn-ea"/>
                  <a:cs typeface="+mn-cs"/>
                </a:rPr>
                <a:t>𝐴𝑝𝑝𝑙 𝑅𝑎𝑡𝑒 , 𝑆𝑆𝐴</a:t>
              </a:r>
              <a:r>
                <a:rPr lang="en-AU" sz="1400" b="0" i="0">
                  <a:solidFill>
                    <a:schemeClr val="tx1"/>
                  </a:solidFill>
                  <a:effectLst/>
                  <a:latin typeface="Cambria Math" panose="02040503050406030204" pitchFamily="18" charset="0"/>
                  <a:ea typeface="+mn-ea"/>
                  <a:cs typeface="+mn-cs"/>
                </a:rPr>
                <a:t>, </a:t>
              </a:r>
              <a:r>
                <a:rPr lang="en-AU" sz="1400" i="0">
                  <a:solidFill>
                    <a:schemeClr val="tx1"/>
                  </a:solidFill>
                  <a:effectLst/>
                  <a:latin typeface="Cambria Math" panose="02040503050406030204" pitchFamily="18" charset="0"/>
                  <a:ea typeface="+mn-ea"/>
                  <a:cs typeface="+mn-cs"/>
                </a:rPr>
                <a:t>𝐴𝐹</a:t>
              </a:r>
              <a:r>
                <a:rPr lang="en-AU" sz="1400" b="0" i="0">
                  <a:solidFill>
                    <a:schemeClr val="tx1"/>
                  </a:solidFill>
                  <a:effectLst/>
                  <a:latin typeface="Cambria Math" panose="02040503050406030204" pitchFamily="18" charset="0"/>
                  <a:ea typeface="+mn-ea"/>
                  <a:cs typeface="+mn-cs"/>
                </a:rPr>
                <a:t>,</a:t>
              </a:r>
              <a:r>
                <a:rPr lang="en-AU" sz="1400" i="0">
                  <a:solidFill>
                    <a:schemeClr val="tx1"/>
                  </a:solidFill>
                  <a:effectLst/>
                  <a:latin typeface="Cambria Math" panose="02040503050406030204" pitchFamily="18" charset="0"/>
                  <a:ea typeface="+mn-ea"/>
                  <a:cs typeface="+mn-cs"/>
                </a:rPr>
                <a:t> 𝐷𝑢𝑟𝑎𝑡𝑖𝑜𝑛</a:t>
              </a:r>
              <a:r>
                <a:rPr lang="en-AU" sz="1400" b="0" i="0">
                  <a:solidFill>
                    <a:schemeClr val="tx1"/>
                  </a:solidFill>
                  <a:effectLst/>
                  <a:latin typeface="Cambria Math" panose="02040503050406030204" pitchFamily="18" charset="0"/>
                  <a:ea typeface="+mn-ea"/>
                  <a:cs typeface="+mn-cs"/>
                </a:rPr>
                <a:t>, </a:t>
              </a:r>
              <a:r>
                <a:rPr lang="en-AU" sz="1400" i="0">
                  <a:solidFill>
                    <a:schemeClr val="tx1"/>
                  </a:solidFill>
                  <a:effectLst/>
                  <a:latin typeface="Cambria Math" panose="02040503050406030204" pitchFamily="18" charset="0"/>
                  <a:ea typeface="+mn-ea"/>
                  <a:cs typeface="+mn-cs"/>
                </a:rPr>
                <a:t>𝐵𝑤_𝑡</a:t>
              </a:r>
              <a:r>
                <a:rPr lang="en-AU" sz="1400" b="0" i="0">
                  <a:solidFill>
                    <a:schemeClr val="tx1"/>
                  </a:solidFill>
                  <a:effectLst/>
                  <a:latin typeface="Cambria Math" panose="02040503050406030204" pitchFamily="18" charset="0"/>
                  <a:ea typeface="+mn-ea"/>
                  <a:cs typeface="+mn-cs"/>
                </a:rPr>
                <a:t>  and </a:t>
              </a:r>
              <a:r>
                <a:rPr lang="en-AU" sz="1400" i="0">
                  <a:solidFill>
                    <a:schemeClr val="tx1"/>
                  </a:solidFill>
                  <a:effectLst/>
                  <a:latin typeface="Cambria Math" panose="02040503050406030204" pitchFamily="18" charset="0"/>
                  <a:ea typeface="+mn-ea"/>
                  <a:cs typeface="+mn-cs"/>
                </a:rPr>
                <a:t>𝐴𝑇</a:t>
              </a:r>
              <a:r>
                <a:rPr lang="en-AU" sz="1400"/>
                <a:t> </a:t>
              </a:r>
              <a:r>
                <a:rPr lang="en-AU" sz="1400">
                  <a:latin typeface="Arial" panose="020B0604020202020204" pitchFamily="34" charset="0"/>
                  <a:cs typeface="Arial" panose="020B0604020202020204" pitchFamily="34" charset="0"/>
                </a:rPr>
                <a:t>are variables used to</a:t>
              </a:r>
              <a:r>
                <a:rPr lang="en-AU" sz="1400" baseline="0">
                  <a:latin typeface="Arial" panose="020B0604020202020204" pitchFamily="34" charset="0"/>
                  <a:cs typeface="Arial" panose="020B0604020202020204" pitchFamily="34" charset="0"/>
                </a:rPr>
                <a:t> calculate the estimated daily sunscreen exposure for each scenario.</a:t>
              </a:r>
              <a:endParaRPr lang="en-AU" sz="1400">
                <a:latin typeface="Arial" panose="020B0604020202020204" pitchFamily="34" charset="0"/>
                <a:cs typeface="Arial" panose="020B0604020202020204" pitchFamily="34" charset="0"/>
              </a:endParaRPr>
            </a:p>
            <a:p>
              <a:r>
                <a:rPr lang="en-AU" sz="1400">
                  <a:latin typeface="Arial" panose="020B0604020202020204" pitchFamily="34" charset="0"/>
                  <a:cs typeface="Arial" panose="020B0604020202020204" pitchFamily="34" charset="0"/>
                </a:rPr>
                <a:t>Where:</a:t>
              </a:r>
            </a:p>
            <a:p>
              <a:r>
                <a:rPr lang="en-AU" sz="1400">
                  <a:solidFill>
                    <a:schemeClr val="tx1"/>
                  </a:solidFill>
                  <a:effectLst/>
                  <a:latin typeface="Arial" panose="020B0604020202020204" pitchFamily="34" charset="0"/>
                  <a:ea typeface="+mn-ea"/>
                  <a:cs typeface="Arial" panose="020B0604020202020204" pitchFamily="34" charset="0"/>
                </a:rPr>
                <a:t>Appl Rate	Application rate of product (2 mg/cm</a:t>
              </a:r>
              <a:r>
                <a:rPr lang="en-AU" sz="1400" baseline="30000">
                  <a:solidFill>
                    <a:schemeClr val="tx1"/>
                  </a:solidFill>
                  <a:effectLst/>
                  <a:latin typeface="Arial" panose="020B0604020202020204" pitchFamily="34" charset="0"/>
                  <a:ea typeface="+mn-ea"/>
                  <a:cs typeface="Arial" panose="020B0604020202020204" pitchFamily="34" charset="0"/>
                </a:rPr>
                <a:t>2</a:t>
              </a:r>
              <a:r>
                <a:rPr lang="en-AU" sz="1400">
                  <a:solidFill>
                    <a:schemeClr val="tx1"/>
                  </a:solidFill>
                  <a:effectLst/>
                  <a:latin typeface="Arial" panose="020B0604020202020204" pitchFamily="34" charset="0"/>
                  <a:ea typeface="+mn-ea"/>
                  <a:cs typeface="Arial" panose="020B0604020202020204" pitchFamily="34" charset="0"/>
                </a:rPr>
                <a:t>) (Sunscreen</a:t>
              </a:r>
              <a:r>
                <a:rPr lang="en-AU" sz="1400" baseline="0">
                  <a:solidFill>
                    <a:schemeClr val="tx1"/>
                  </a:solidFill>
                  <a:effectLst/>
                  <a:latin typeface="Arial" panose="020B0604020202020204" pitchFamily="34" charset="0"/>
                  <a:ea typeface="+mn-ea"/>
                  <a:cs typeface="Arial" panose="020B0604020202020204" pitchFamily="34" charset="0"/>
                </a:rPr>
                <a:t> </a:t>
              </a:r>
              <a:r>
                <a:rPr lang="en-AU" sz="1400">
                  <a:solidFill>
                    <a:schemeClr val="tx1"/>
                  </a:solidFill>
                  <a:effectLst/>
                  <a:latin typeface="Arial" panose="020B0604020202020204" pitchFamily="34" charset="0"/>
                  <a:ea typeface="+mn-ea"/>
                  <a:cs typeface="Arial" panose="020B0604020202020204" pitchFamily="34" charset="0"/>
                </a:rPr>
                <a:t>Standard)</a:t>
              </a:r>
            </a:p>
            <a:p>
              <a:r>
                <a:rPr lang="en-AU" sz="1400">
                  <a:solidFill>
                    <a:schemeClr val="tx1"/>
                  </a:solidFill>
                  <a:effectLst/>
                  <a:latin typeface="Arial" panose="020B0604020202020204" pitchFamily="34" charset="0"/>
                  <a:ea typeface="+mn-ea"/>
                  <a:cs typeface="Arial" panose="020B0604020202020204" pitchFamily="34" charset="0"/>
                </a:rPr>
                <a:t>SSA	Surface area of skin sunscreen applied to (cm</a:t>
              </a:r>
              <a:r>
                <a:rPr lang="en-AU" sz="1400" baseline="30000">
                  <a:solidFill>
                    <a:schemeClr val="tx1"/>
                  </a:solidFill>
                  <a:effectLst/>
                  <a:latin typeface="Arial" panose="020B0604020202020204" pitchFamily="34" charset="0"/>
                  <a:ea typeface="+mn-ea"/>
                  <a:cs typeface="Arial" panose="020B0604020202020204" pitchFamily="34" charset="0"/>
                </a:rPr>
                <a:t>2</a:t>
              </a:r>
              <a:r>
                <a:rPr lang="en-AU" sz="1400">
                  <a:solidFill>
                    <a:schemeClr val="tx1"/>
                  </a:solidFill>
                  <a:effectLst/>
                  <a:latin typeface="Arial" panose="020B0604020202020204" pitchFamily="34" charset="0"/>
                  <a:ea typeface="+mn-ea"/>
                  <a:cs typeface="Arial" panose="020B0604020202020204" pitchFamily="34" charset="0"/>
                </a:rPr>
                <a:t>) per application </a:t>
              </a:r>
            </a:p>
            <a:p>
              <a:r>
                <a:rPr lang="en-AU" sz="1400">
                  <a:solidFill>
                    <a:schemeClr val="tx1"/>
                  </a:solidFill>
                  <a:effectLst/>
                  <a:latin typeface="Arial" panose="020B0604020202020204" pitchFamily="34" charset="0"/>
                  <a:ea typeface="+mn-ea"/>
                  <a:cs typeface="Arial" panose="020B0604020202020204" pitchFamily="34" charset="0"/>
                </a:rPr>
                <a:t>AF	Application Frequency (applications/day)</a:t>
              </a:r>
            </a:p>
            <a:p>
              <a:r>
                <a:rPr lang="en-AU" sz="1400">
                  <a:solidFill>
                    <a:schemeClr val="tx1"/>
                  </a:solidFill>
                  <a:effectLst/>
                  <a:latin typeface="Arial" panose="020B0604020202020204" pitchFamily="34" charset="0"/>
                  <a:ea typeface="+mn-ea"/>
                  <a:cs typeface="Arial" panose="020B0604020202020204" pitchFamily="34" charset="0"/>
                </a:rPr>
                <a:t>Duration 	Annual Use (days)</a:t>
              </a:r>
            </a:p>
            <a:p>
              <a:r>
                <a:rPr lang="en-AU" sz="1400">
                  <a:solidFill>
                    <a:schemeClr val="tx1"/>
                  </a:solidFill>
                  <a:effectLst/>
                  <a:latin typeface="Arial" panose="020B0604020202020204" pitchFamily="34" charset="0"/>
                  <a:ea typeface="+mn-ea"/>
                  <a:cs typeface="Arial" panose="020B0604020202020204" pitchFamily="34" charset="0"/>
                </a:rPr>
                <a:t>Bw</a:t>
              </a:r>
              <a:r>
                <a:rPr lang="en-AU" sz="1400" baseline="-25000">
                  <a:solidFill>
                    <a:schemeClr val="tx1"/>
                  </a:solidFill>
                  <a:effectLst/>
                  <a:latin typeface="Arial" panose="020B0604020202020204" pitchFamily="34" charset="0"/>
                  <a:ea typeface="+mn-ea"/>
                  <a:cs typeface="Arial" panose="020B0604020202020204" pitchFamily="34" charset="0"/>
                </a:rPr>
                <a:t>t</a:t>
              </a:r>
              <a:r>
                <a:rPr lang="en-AU" sz="1400">
                  <a:solidFill>
                    <a:schemeClr val="tx1"/>
                  </a:solidFill>
                  <a:effectLst/>
                  <a:latin typeface="Arial" panose="020B0604020202020204" pitchFamily="34" charset="0"/>
                  <a:ea typeface="+mn-ea"/>
                  <a:cs typeface="Arial" panose="020B0604020202020204" pitchFamily="34" charset="0"/>
                </a:rPr>
                <a:t>	Body weight linked to SSA (kg)</a:t>
              </a:r>
            </a:p>
            <a:p>
              <a:r>
                <a:rPr lang="en-AU" sz="1400">
                  <a:solidFill>
                    <a:schemeClr val="tx1"/>
                  </a:solidFill>
                  <a:effectLst/>
                  <a:latin typeface="Arial" panose="020B0604020202020204" pitchFamily="34" charset="0"/>
                  <a:ea typeface="+mn-ea"/>
                  <a:cs typeface="Arial" panose="020B0604020202020204" pitchFamily="34" charset="0"/>
                </a:rPr>
                <a:t>AT	Averaging time (365 days)</a:t>
              </a:r>
            </a:p>
          </xdr:txBody>
        </xdr:sp>
      </mc:Fallback>
    </mc:AlternateContent>
    <xdr:clientData/>
  </xdr:oneCellAnchor>
  <xdr:twoCellAnchor>
    <xdr:from>
      <xdr:col>0</xdr:col>
      <xdr:colOff>466725</xdr:colOff>
      <xdr:row>23</xdr:row>
      <xdr:rowOff>171451</xdr:rowOff>
    </xdr:from>
    <xdr:to>
      <xdr:col>8</xdr:col>
      <xdr:colOff>28575</xdr:colOff>
      <xdr:row>34</xdr:row>
      <xdr:rowOff>95250</xdr:rowOff>
    </xdr:to>
    <xdr:sp macro="" textlink="">
      <xdr:nvSpPr>
        <xdr:cNvPr id="9" name="Rectangle 8">
          <a:extLst>
            <a:ext uri="{FF2B5EF4-FFF2-40B4-BE49-F238E27FC236}">
              <a16:creationId xmlns:a16="http://schemas.microsoft.com/office/drawing/2014/main" id="{2A858845-6B05-49DC-B07F-BDC22815D2BB}"/>
            </a:ext>
          </a:extLst>
        </xdr:cNvPr>
        <xdr:cNvSpPr/>
      </xdr:nvSpPr>
      <xdr:spPr>
        <a:xfrm>
          <a:off x="466725" y="5667376"/>
          <a:ext cx="7324725" cy="2428874"/>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oneCellAnchor>
    <xdr:from>
      <xdr:col>9</xdr:col>
      <xdr:colOff>209549</xdr:colOff>
      <xdr:row>26</xdr:row>
      <xdr:rowOff>114300</xdr:rowOff>
    </xdr:from>
    <xdr:ext cx="6600825" cy="1114425"/>
    <xdr:sp macro="" textlink="">
      <xdr:nvSpPr>
        <xdr:cNvPr id="6" name="TextBox 5">
          <a:extLst>
            <a:ext uri="{FF2B5EF4-FFF2-40B4-BE49-F238E27FC236}">
              <a16:creationId xmlns:a16="http://schemas.microsoft.com/office/drawing/2014/main" id="{EF2D6361-D8CA-4787-833F-CD9F7A301376}"/>
            </a:ext>
          </a:extLst>
        </xdr:cNvPr>
        <xdr:cNvSpPr txBox="1"/>
      </xdr:nvSpPr>
      <xdr:spPr>
        <a:xfrm>
          <a:off x="8343899" y="6286500"/>
          <a:ext cx="6600825" cy="1114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spcBef>
              <a:spcPts val="600"/>
            </a:spcBef>
            <a:spcAft>
              <a:spcPts val="600"/>
            </a:spcAft>
          </a:pPr>
          <a:r>
            <a:rPr lang="en-AU" sz="1400" u="sng">
              <a:solidFill>
                <a:schemeClr val="tx1"/>
              </a:solidFill>
              <a:effectLst/>
              <a:latin typeface="Arial" panose="020B0604020202020204" pitchFamily="34" charset="0"/>
              <a:ea typeface="+mn-ea"/>
              <a:cs typeface="Arial" panose="020B0604020202020204" pitchFamily="34" charset="0"/>
            </a:rPr>
            <a:t>Method 1</a:t>
          </a:r>
          <a:r>
            <a:rPr lang="en-AU" sz="1400">
              <a:solidFill>
                <a:schemeClr val="tx1"/>
              </a:solidFill>
              <a:effectLst/>
              <a:latin typeface="Arial" panose="020B0604020202020204" pitchFamily="34" charset="0"/>
              <a:ea typeface="+mn-ea"/>
              <a:cs typeface="Arial" panose="020B0604020202020204" pitchFamily="34" charset="0"/>
            </a:rPr>
            <a:t> is used if the dermal absorption is based on the percentage of the ingredient dermally absorbed (%).</a:t>
          </a:r>
        </a:p>
        <a:p>
          <a:pPr>
            <a:spcBef>
              <a:spcPts val="600"/>
            </a:spcBef>
            <a:spcAft>
              <a:spcPts val="600"/>
            </a:spcAft>
          </a:pPr>
          <a:r>
            <a:rPr lang="en-AU" sz="1400" u="sng">
              <a:solidFill>
                <a:schemeClr val="tx1"/>
              </a:solidFill>
              <a:effectLst/>
              <a:latin typeface="Arial" panose="020B0604020202020204" pitchFamily="34" charset="0"/>
              <a:ea typeface="+mn-ea"/>
              <a:cs typeface="Arial" panose="020B0604020202020204" pitchFamily="34" charset="0"/>
            </a:rPr>
            <a:t>Method</a:t>
          </a:r>
          <a:r>
            <a:rPr lang="en-AU" sz="1400" u="sng" baseline="0">
              <a:solidFill>
                <a:schemeClr val="tx1"/>
              </a:solidFill>
              <a:effectLst/>
              <a:latin typeface="Arial" panose="020B0604020202020204" pitchFamily="34" charset="0"/>
              <a:ea typeface="+mn-ea"/>
              <a:cs typeface="Arial" panose="020B0604020202020204" pitchFamily="34" charset="0"/>
            </a:rPr>
            <a:t> 2</a:t>
          </a:r>
          <a:r>
            <a:rPr lang="en-AU" sz="1400" baseline="0">
              <a:solidFill>
                <a:schemeClr val="tx1"/>
              </a:solidFill>
              <a:effectLst/>
              <a:latin typeface="Arial" panose="020B0604020202020204" pitchFamily="34" charset="0"/>
              <a:ea typeface="+mn-ea"/>
              <a:cs typeface="Arial" panose="020B0604020202020204" pitchFamily="34" charset="0"/>
            </a:rPr>
            <a:t> is used if </a:t>
          </a:r>
          <a:r>
            <a:rPr lang="en-AU" sz="1400">
              <a:solidFill>
                <a:schemeClr val="tx1"/>
              </a:solidFill>
              <a:effectLst/>
              <a:latin typeface="Arial" panose="020B0604020202020204" pitchFamily="34" charset="0"/>
              <a:ea typeface="+mn-ea"/>
              <a:cs typeface="Arial" panose="020B0604020202020204" pitchFamily="34" charset="0"/>
            </a:rPr>
            <a:t>the dermal absorption is based on the absolute amount of the ingredient that is bioavailable (μg/cm²).</a:t>
          </a:r>
        </a:p>
        <a:p>
          <a:pPr>
            <a:spcBef>
              <a:spcPts val="600"/>
            </a:spcBef>
            <a:spcAft>
              <a:spcPts val="600"/>
            </a:spcAft>
          </a:pPr>
          <a:endParaRPr lang="en-AU" sz="1800" u="none">
            <a:solidFill>
              <a:schemeClr val="tx1"/>
            </a:solidFill>
            <a:effectLst/>
            <a:latin typeface="+mn-lt"/>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609600</xdr:colOff>
      <xdr:row>2</xdr:row>
      <xdr:rowOff>28575</xdr:rowOff>
    </xdr:from>
    <xdr:to>
      <xdr:col>1</xdr:col>
      <xdr:colOff>942975</xdr:colOff>
      <xdr:row>2</xdr:row>
      <xdr:rowOff>352425</xdr:rowOff>
    </xdr:to>
    <xdr:pic>
      <xdr:nvPicPr>
        <xdr:cNvPr id="2" name="Picture 1">
          <a:extLst>
            <a:ext uri="{FF2B5EF4-FFF2-40B4-BE49-F238E27FC236}">
              <a16:creationId xmlns:a16="http://schemas.microsoft.com/office/drawing/2014/main" id="{FDDEC3EA-DDEC-4B3F-B836-E59F7EA5C7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5825" y="666750"/>
          <a:ext cx="333375" cy="32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3</xdr:row>
      <xdr:rowOff>47625</xdr:rowOff>
    </xdr:from>
    <xdr:to>
      <xdr:col>1</xdr:col>
      <xdr:colOff>2261870</xdr:colOff>
      <xdr:row>4</xdr:row>
      <xdr:rowOff>1181735</xdr:rowOff>
    </xdr:to>
    <xdr:pic>
      <xdr:nvPicPr>
        <xdr:cNvPr id="3" name="Picture 2">
          <a:extLst>
            <a:ext uri="{FF2B5EF4-FFF2-40B4-BE49-F238E27FC236}">
              <a16:creationId xmlns:a16="http://schemas.microsoft.com/office/drawing/2014/main" id="{74ECB3E6-A27A-42B4-A6EB-ECC4777B198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323850" y="1095375"/>
          <a:ext cx="2214245" cy="23818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95250</xdr:colOff>
      <xdr:row>5</xdr:row>
      <xdr:rowOff>123825</xdr:rowOff>
    </xdr:from>
    <xdr:to>
      <xdr:col>1</xdr:col>
      <xdr:colOff>2225675</xdr:colOff>
      <xdr:row>7</xdr:row>
      <xdr:rowOff>782955</xdr:rowOff>
    </xdr:to>
    <xdr:pic>
      <xdr:nvPicPr>
        <xdr:cNvPr id="4" name="Picture 3">
          <a:extLst>
            <a:ext uri="{FF2B5EF4-FFF2-40B4-BE49-F238E27FC236}">
              <a16:creationId xmlns:a16="http://schemas.microsoft.com/office/drawing/2014/main" id="{A433D074-34B5-413B-9C40-6C354803DB4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371475" y="3667125"/>
          <a:ext cx="2130425" cy="222123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104775</xdr:colOff>
      <xdr:row>13</xdr:row>
      <xdr:rowOff>104775</xdr:rowOff>
    </xdr:from>
    <xdr:to>
      <xdr:col>1</xdr:col>
      <xdr:colOff>2150745</xdr:colOff>
      <xdr:row>14</xdr:row>
      <xdr:rowOff>1136015</xdr:rowOff>
    </xdr:to>
    <xdr:pic>
      <xdr:nvPicPr>
        <xdr:cNvPr id="7" name="Picture 6">
          <a:extLst>
            <a:ext uri="{FF2B5EF4-FFF2-40B4-BE49-F238E27FC236}">
              <a16:creationId xmlns:a16="http://schemas.microsoft.com/office/drawing/2014/main" id="{E84D1598-6FB9-45C9-82D2-385A310F8959}"/>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a:stretch/>
      </xdr:blipFill>
      <xdr:spPr bwMode="auto">
        <a:xfrm>
          <a:off x="381000" y="11449050"/>
          <a:ext cx="2045970" cy="232283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66675</xdr:colOff>
      <xdr:row>8</xdr:row>
      <xdr:rowOff>247650</xdr:rowOff>
    </xdr:from>
    <xdr:to>
      <xdr:col>1</xdr:col>
      <xdr:colOff>2255568</xdr:colOff>
      <xdr:row>10</xdr:row>
      <xdr:rowOff>1019175</xdr:rowOff>
    </xdr:to>
    <xdr:pic>
      <xdr:nvPicPr>
        <xdr:cNvPr id="9" name="Picture 8">
          <a:extLst>
            <a:ext uri="{FF2B5EF4-FFF2-40B4-BE49-F238E27FC236}">
              <a16:creationId xmlns:a16="http://schemas.microsoft.com/office/drawing/2014/main" id="{EAB070E1-E542-45C1-81B7-392DE04FCD21}"/>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8389" t="4029" r="7705" b="4334"/>
        <a:stretch/>
      </xdr:blipFill>
      <xdr:spPr bwMode="auto">
        <a:xfrm>
          <a:off x="342900" y="6296025"/>
          <a:ext cx="2188893" cy="239077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114300</xdr:colOff>
      <xdr:row>11</xdr:row>
      <xdr:rowOff>238125</xdr:rowOff>
    </xdr:from>
    <xdr:to>
      <xdr:col>1</xdr:col>
      <xdr:colOff>2204085</xdr:colOff>
      <xdr:row>12</xdr:row>
      <xdr:rowOff>1108710</xdr:rowOff>
    </xdr:to>
    <xdr:pic>
      <xdr:nvPicPr>
        <xdr:cNvPr id="10" name="Picture 9">
          <a:extLst>
            <a:ext uri="{FF2B5EF4-FFF2-40B4-BE49-F238E27FC236}">
              <a16:creationId xmlns:a16="http://schemas.microsoft.com/office/drawing/2014/main" id="{0787E09B-B7B2-48FC-A3D5-A0B90C0374B0}"/>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6379" t="6376" r="7691" b="3688"/>
        <a:stretch/>
      </xdr:blipFill>
      <xdr:spPr bwMode="auto">
        <a:xfrm>
          <a:off x="390525" y="9134475"/>
          <a:ext cx="2089785" cy="217551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47625</xdr:colOff>
      <xdr:row>15</xdr:row>
      <xdr:rowOff>38100</xdr:rowOff>
    </xdr:from>
    <xdr:to>
      <xdr:col>1</xdr:col>
      <xdr:colOff>2280285</xdr:colOff>
      <xdr:row>17</xdr:row>
      <xdr:rowOff>781685</xdr:rowOff>
    </xdr:to>
    <xdr:pic>
      <xdr:nvPicPr>
        <xdr:cNvPr id="11" name="Picture 10">
          <a:extLst>
            <a:ext uri="{FF2B5EF4-FFF2-40B4-BE49-F238E27FC236}">
              <a16:creationId xmlns:a16="http://schemas.microsoft.com/office/drawing/2014/main" id="{94B9ABDC-569D-4980-AC85-AAA512AD51EC}"/>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l="6379" t="2684" r="8363" b="6369"/>
        <a:stretch/>
      </xdr:blipFill>
      <xdr:spPr bwMode="auto">
        <a:xfrm>
          <a:off x="323850" y="14382750"/>
          <a:ext cx="2232660" cy="237236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health.gov.au/sites/default/files/documents/2022/07/enhealth-guidance-australian-exposure-factor-guide.docx"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health.gov.au/sites/default/files/documents/2022/07/enhealth-guidance-australian-exposure-factor-guide.docx" TargetMode="External"/><Relationship Id="rId1" Type="http://schemas.openxmlformats.org/officeDocument/2006/relationships/hyperlink" Target="https://www.health.gov.au/sites/default/files/documents/2022/07/enhealth-guidance-australian-exposure-factor-guide.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647D6-3B97-4EB9-98F4-19D248071AFE}">
  <dimension ref="B1:R22"/>
  <sheetViews>
    <sheetView tabSelected="1" zoomScaleNormal="100" workbookViewId="0"/>
  </sheetViews>
  <sheetFormatPr defaultColWidth="9.140625" defaultRowHeight="15" x14ac:dyDescent="0.25"/>
  <cols>
    <col min="1" max="1" width="4.140625" style="5" customWidth="1"/>
    <col min="2" max="2" width="26.7109375" style="5" customWidth="1"/>
    <col min="3" max="15" width="9.140625" style="5"/>
    <col min="16" max="16" width="14.140625" style="5" customWidth="1"/>
    <col min="17" max="16384" width="9.140625" style="5"/>
  </cols>
  <sheetData>
    <row r="1" spans="2:18" ht="17.25" customHeight="1" thickBot="1" x14ac:dyDescent="0.3"/>
    <row r="2" spans="2:18" ht="18" x14ac:dyDescent="0.25">
      <c r="B2" s="115" t="s">
        <v>67</v>
      </c>
      <c r="C2" s="116"/>
      <c r="D2" s="116"/>
      <c r="E2" s="116"/>
      <c r="F2" s="116"/>
      <c r="G2" s="116"/>
      <c r="H2" s="116"/>
      <c r="I2" s="116"/>
      <c r="J2" s="116"/>
      <c r="K2" s="116"/>
      <c r="L2" s="116"/>
      <c r="M2" s="116"/>
      <c r="N2" s="116"/>
      <c r="O2" s="116"/>
      <c r="P2" s="116"/>
      <c r="Q2" s="47"/>
      <c r="R2" s="48"/>
    </row>
    <row r="3" spans="2:18" ht="51" customHeight="1" x14ac:dyDescent="0.25">
      <c r="B3" s="179" t="s">
        <v>68</v>
      </c>
      <c r="C3" s="180"/>
      <c r="D3" s="180"/>
      <c r="E3" s="180"/>
      <c r="F3" s="180"/>
      <c r="G3" s="180"/>
      <c r="H3" s="180"/>
      <c r="I3" s="180"/>
      <c r="J3" s="180"/>
      <c r="K3" s="180"/>
      <c r="L3" s="180"/>
      <c r="M3" s="180"/>
      <c r="N3" s="180"/>
      <c r="O3" s="180"/>
      <c r="P3" s="180"/>
      <c r="R3" s="50"/>
    </row>
    <row r="4" spans="2:18" ht="71.25" customHeight="1" x14ac:dyDescent="0.25">
      <c r="B4" s="179" t="s">
        <v>128</v>
      </c>
      <c r="C4" s="180"/>
      <c r="D4" s="180"/>
      <c r="E4" s="180"/>
      <c r="F4" s="180"/>
      <c r="G4" s="180"/>
      <c r="H4" s="180"/>
      <c r="I4" s="180"/>
      <c r="J4" s="180"/>
      <c r="K4" s="180"/>
      <c r="L4" s="180"/>
      <c r="M4" s="180"/>
      <c r="N4" s="180"/>
      <c r="O4" s="180"/>
      <c r="P4" s="180"/>
      <c r="R4" s="50"/>
    </row>
    <row r="5" spans="2:18" x14ac:dyDescent="0.25">
      <c r="B5" s="118" t="s">
        <v>69</v>
      </c>
      <c r="C5" s="119"/>
      <c r="D5" s="119"/>
      <c r="E5" s="119"/>
      <c r="F5" s="119"/>
      <c r="G5" s="119"/>
      <c r="H5" s="119"/>
      <c r="I5" s="119"/>
      <c r="J5" s="119"/>
      <c r="K5" s="119"/>
      <c r="L5" s="119"/>
      <c r="M5" s="119"/>
      <c r="N5" s="119"/>
      <c r="O5" s="119"/>
      <c r="P5" s="119"/>
      <c r="R5" s="50"/>
    </row>
    <row r="6" spans="2:18" x14ac:dyDescent="0.25">
      <c r="B6" s="179" t="s">
        <v>108</v>
      </c>
      <c r="C6" s="180"/>
      <c r="D6" s="180"/>
      <c r="E6" s="180"/>
      <c r="F6" s="180"/>
      <c r="G6" s="180"/>
      <c r="H6" s="180"/>
      <c r="I6" s="180"/>
      <c r="J6" s="180"/>
      <c r="K6" s="180"/>
      <c r="L6" s="180"/>
      <c r="M6" s="180"/>
      <c r="N6" s="180"/>
      <c r="O6" s="180"/>
      <c r="P6" s="180"/>
      <c r="R6" s="50"/>
    </row>
    <row r="7" spans="2:18" x14ac:dyDescent="0.25">
      <c r="B7" s="117"/>
      <c r="C7" s="175"/>
      <c r="D7" s="175"/>
      <c r="E7" s="175"/>
      <c r="F7" s="175"/>
      <c r="G7" s="175"/>
      <c r="H7" s="175"/>
      <c r="I7" s="175"/>
      <c r="J7" s="175"/>
      <c r="K7" s="175"/>
      <c r="L7" s="175"/>
      <c r="M7" s="175"/>
      <c r="N7" s="175"/>
      <c r="O7" s="175"/>
      <c r="P7" s="175"/>
      <c r="R7" s="50"/>
    </row>
    <row r="8" spans="2:18" x14ac:dyDescent="0.25">
      <c r="B8" s="118" t="s">
        <v>70</v>
      </c>
      <c r="C8" s="119"/>
      <c r="D8" s="119"/>
      <c r="E8" s="119"/>
      <c r="F8" s="119"/>
      <c r="G8" s="119"/>
      <c r="H8" s="119"/>
      <c r="I8" s="119"/>
      <c r="J8" s="119"/>
      <c r="K8" s="119"/>
      <c r="L8" s="119"/>
      <c r="M8" s="119"/>
      <c r="N8" s="119"/>
      <c r="O8" s="119"/>
      <c r="P8" s="119"/>
      <c r="R8" s="50"/>
    </row>
    <row r="9" spans="2:18" x14ac:dyDescent="0.25">
      <c r="B9" s="120" t="s">
        <v>127</v>
      </c>
      <c r="C9" s="119"/>
      <c r="D9" s="119"/>
      <c r="E9" s="119"/>
      <c r="F9" s="119"/>
      <c r="G9" s="119"/>
      <c r="H9" s="119"/>
      <c r="I9" s="119"/>
      <c r="J9" s="119"/>
      <c r="K9" s="119"/>
      <c r="L9" s="119"/>
      <c r="M9" s="119"/>
      <c r="N9" s="119"/>
      <c r="O9" s="119"/>
      <c r="P9" s="119"/>
      <c r="R9" s="50"/>
    </row>
    <row r="10" spans="2:18" x14ac:dyDescent="0.25">
      <c r="B10" s="120" t="s">
        <v>80</v>
      </c>
      <c r="C10" s="119"/>
      <c r="D10" s="119"/>
      <c r="E10" s="119"/>
      <c r="F10" s="119"/>
      <c r="G10" s="119"/>
      <c r="H10" s="119"/>
      <c r="I10" s="119"/>
      <c r="J10" s="119"/>
      <c r="K10" s="119"/>
      <c r="L10" s="119"/>
      <c r="M10" s="119"/>
      <c r="N10" s="119"/>
      <c r="O10" s="119"/>
      <c r="P10" s="119"/>
      <c r="R10" s="50"/>
    </row>
    <row r="11" spans="2:18" x14ac:dyDescent="0.25">
      <c r="B11" s="120"/>
      <c r="C11" s="119"/>
      <c r="D11" s="119"/>
      <c r="E11" s="119"/>
      <c r="F11" s="119"/>
      <c r="G11" s="119"/>
      <c r="H11" s="119"/>
      <c r="I11" s="119"/>
      <c r="J11" s="119"/>
      <c r="K11" s="119"/>
      <c r="L11" s="119"/>
      <c r="M11" s="119"/>
      <c r="N11" s="119"/>
      <c r="O11" s="119"/>
      <c r="P11" s="119"/>
      <c r="R11" s="50"/>
    </row>
    <row r="12" spans="2:18" x14ac:dyDescent="0.25">
      <c r="B12" s="118" t="s">
        <v>79</v>
      </c>
      <c r="C12" s="176"/>
      <c r="D12" s="176"/>
      <c r="E12" s="176"/>
      <c r="F12" s="119"/>
      <c r="G12" s="119"/>
      <c r="H12" s="119"/>
      <c r="I12" s="119"/>
      <c r="J12" s="119"/>
      <c r="K12" s="119"/>
      <c r="L12" s="119"/>
      <c r="M12" s="119"/>
      <c r="N12" s="119"/>
      <c r="O12" s="119"/>
      <c r="P12" s="119"/>
      <c r="R12" s="50"/>
    </row>
    <row r="13" spans="2:18" x14ac:dyDescent="0.25">
      <c r="B13" s="120" t="s">
        <v>81</v>
      </c>
      <c r="C13" s="119"/>
      <c r="D13" s="119"/>
      <c r="E13" s="119"/>
      <c r="F13" s="119"/>
      <c r="G13" s="119"/>
      <c r="H13" s="119"/>
      <c r="I13" s="119"/>
      <c r="J13" s="119"/>
      <c r="K13" s="119"/>
      <c r="L13" s="119"/>
      <c r="M13" s="119"/>
      <c r="N13" s="119"/>
      <c r="O13" s="119"/>
      <c r="P13" s="119"/>
      <c r="R13" s="50"/>
    </row>
    <row r="14" spans="2:18" x14ac:dyDescent="0.25">
      <c r="B14" s="120"/>
      <c r="C14" s="119"/>
      <c r="D14" s="119"/>
      <c r="E14" s="119"/>
      <c r="F14" s="119"/>
      <c r="G14" s="119"/>
      <c r="H14" s="119"/>
      <c r="I14" s="119"/>
      <c r="J14" s="119"/>
      <c r="K14" s="119"/>
      <c r="L14" s="119"/>
      <c r="M14" s="119"/>
      <c r="N14" s="119"/>
      <c r="O14" s="119"/>
      <c r="P14" s="119"/>
      <c r="R14" s="50"/>
    </row>
    <row r="15" spans="2:18" x14ac:dyDescent="0.25">
      <c r="B15" s="118" t="s">
        <v>78</v>
      </c>
      <c r="C15" s="119"/>
      <c r="D15" s="119"/>
      <c r="E15" s="119"/>
      <c r="F15" s="119"/>
      <c r="G15" s="119"/>
      <c r="H15" s="119"/>
      <c r="I15" s="119"/>
      <c r="J15" s="119"/>
      <c r="K15" s="119"/>
      <c r="L15" s="119"/>
      <c r="M15" s="119"/>
      <c r="N15" s="119"/>
      <c r="O15" s="119"/>
      <c r="P15" s="119"/>
      <c r="R15" s="50"/>
    </row>
    <row r="16" spans="2:18" x14ac:dyDescent="0.25">
      <c r="B16" s="120" t="s">
        <v>109</v>
      </c>
      <c r="C16" s="119"/>
      <c r="D16" s="119"/>
      <c r="E16" s="119"/>
      <c r="F16" s="119"/>
      <c r="G16" s="119"/>
      <c r="H16" s="119"/>
      <c r="I16" s="119"/>
      <c r="J16" s="119"/>
      <c r="K16" s="119"/>
      <c r="L16" s="119"/>
      <c r="M16" s="119"/>
      <c r="N16" s="119"/>
      <c r="O16" s="119"/>
      <c r="P16" s="119"/>
      <c r="R16" s="50"/>
    </row>
    <row r="17" spans="2:18" x14ac:dyDescent="0.25">
      <c r="B17" s="120" t="s">
        <v>24</v>
      </c>
      <c r="C17" s="119"/>
      <c r="D17" s="119"/>
      <c r="E17" s="119"/>
      <c r="F17" s="119"/>
      <c r="G17" s="119"/>
      <c r="H17" s="119"/>
      <c r="I17" s="119"/>
      <c r="J17" s="119"/>
      <c r="K17" s="119"/>
      <c r="L17" s="119"/>
      <c r="M17" s="119"/>
      <c r="N17" s="119"/>
      <c r="O17" s="119"/>
      <c r="P17" s="119"/>
      <c r="R17" s="50"/>
    </row>
    <row r="18" spans="2:18" x14ac:dyDescent="0.25">
      <c r="B18" s="120"/>
      <c r="C18" s="119"/>
      <c r="D18" s="119"/>
      <c r="E18" s="119"/>
      <c r="F18" s="119"/>
      <c r="G18" s="119"/>
      <c r="H18" s="119"/>
      <c r="I18" s="119"/>
      <c r="J18" s="119"/>
      <c r="K18" s="119"/>
      <c r="L18" s="119"/>
      <c r="M18" s="119"/>
      <c r="N18" s="119"/>
      <c r="O18" s="119"/>
      <c r="P18" s="119"/>
      <c r="R18" s="50"/>
    </row>
    <row r="19" spans="2:18" x14ac:dyDescent="0.25">
      <c r="B19" s="118" t="s">
        <v>25</v>
      </c>
      <c r="C19" s="119"/>
      <c r="D19" s="119"/>
      <c r="E19" s="119"/>
      <c r="F19" s="119"/>
      <c r="G19" s="119"/>
      <c r="H19" s="119"/>
      <c r="I19" s="119"/>
      <c r="J19" s="119"/>
      <c r="K19" s="119"/>
      <c r="L19" s="119"/>
      <c r="M19" s="119"/>
      <c r="N19" s="119"/>
      <c r="O19" s="119"/>
      <c r="P19" s="119"/>
      <c r="R19" s="50"/>
    </row>
    <row r="20" spans="2:18" x14ac:dyDescent="0.25">
      <c r="B20" s="120" t="s">
        <v>105</v>
      </c>
      <c r="C20" s="119"/>
      <c r="D20" s="119"/>
      <c r="E20" s="119"/>
      <c r="F20" s="119"/>
      <c r="G20" s="119"/>
      <c r="H20" s="119"/>
      <c r="I20" s="119"/>
      <c r="J20" s="119"/>
      <c r="K20" s="119"/>
      <c r="L20" s="119"/>
      <c r="M20" s="119"/>
      <c r="N20" s="119"/>
      <c r="O20" s="119"/>
      <c r="P20" s="119"/>
      <c r="R20" s="50"/>
    </row>
    <row r="21" spans="2:18" x14ac:dyDescent="0.25">
      <c r="B21" s="120"/>
      <c r="C21" s="119"/>
      <c r="D21" s="119"/>
      <c r="E21" s="119"/>
      <c r="F21" s="119"/>
      <c r="G21" s="119"/>
      <c r="H21" s="119"/>
      <c r="I21" s="119"/>
      <c r="J21" s="119"/>
      <c r="K21" s="119"/>
      <c r="L21" s="119"/>
      <c r="M21" s="119"/>
      <c r="N21" s="119"/>
      <c r="O21" s="119"/>
      <c r="P21" s="119"/>
      <c r="R21" s="50"/>
    </row>
    <row r="22" spans="2:18" ht="119.25" customHeight="1" thickBot="1" x14ac:dyDescent="0.3">
      <c r="B22" s="177" t="s">
        <v>26</v>
      </c>
      <c r="C22" s="178"/>
      <c r="D22" s="178"/>
      <c r="E22" s="178"/>
      <c r="F22" s="178"/>
      <c r="G22" s="178"/>
      <c r="H22" s="178"/>
      <c r="I22" s="178"/>
      <c r="J22" s="178"/>
      <c r="K22" s="178"/>
      <c r="L22" s="178"/>
      <c r="M22" s="178"/>
      <c r="N22" s="178"/>
      <c r="O22" s="178"/>
      <c r="P22" s="178"/>
      <c r="Q22" s="54"/>
      <c r="R22" s="56"/>
    </row>
  </sheetData>
  <sheetProtection algorithmName="SHA-512" hashValue="VPE791YxMQCKGEPSGYZIHtt1NIRkD9lq/RP+YvQKcoT90f4RmllSDlm9EG6xHZjALAgeD/bGfZpzttBYzCQnbg==" saltValue="hjXa3vuUQXmh/Ysx302yXQ==" spinCount="100000" sheet="1" objects="1" scenarios="1"/>
  <mergeCells count="4">
    <mergeCell ref="B22:P22"/>
    <mergeCell ref="B3:P3"/>
    <mergeCell ref="B4:P4"/>
    <mergeCell ref="B6:P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4D439-5FC6-4080-AE5A-B30742D26876}">
  <sheetPr>
    <tabColor rgb="FFFFFF00"/>
  </sheetPr>
  <dimension ref="A1:W112"/>
  <sheetViews>
    <sheetView zoomScaleNormal="100" workbookViewId="0"/>
  </sheetViews>
  <sheetFormatPr defaultRowHeight="15" x14ac:dyDescent="0.25"/>
  <cols>
    <col min="1" max="1" width="7.140625" customWidth="1"/>
    <col min="2" max="2" width="53.140625" customWidth="1"/>
    <col min="3" max="3" width="9.5703125" bestFit="1" customWidth="1"/>
    <col min="8" max="8" width="10" customWidth="1"/>
    <col min="10" max="10" width="48.28515625" customWidth="1"/>
    <col min="11" max="11" width="9.140625" customWidth="1"/>
    <col min="12" max="17" width="9.140625" style="5" customWidth="1"/>
    <col min="18" max="18" width="42.140625" style="5" bestFit="1" customWidth="1"/>
    <col min="19" max="20" width="14.28515625" style="5" customWidth="1"/>
    <col min="21" max="21" width="13.85546875" style="5" customWidth="1"/>
  </cols>
  <sheetData>
    <row r="1" spans="1:23" s="5" customFormat="1" ht="72" customHeight="1" thickBot="1" x14ac:dyDescent="0.55000000000000004">
      <c r="A1" s="25"/>
      <c r="B1" s="182" t="s">
        <v>98</v>
      </c>
      <c r="C1" s="183"/>
      <c r="D1" s="183"/>
      <c r="E1" s="183"/>
      <c r="F1" s="183"/>
      <c r="G1" s="183"/>
      <c r="H1" s="183"/>
      <c r="J1" s="184" t="s">
        <v>99</v>
      </c>
      <c r="K1" s="184"/>
      <c r="L1" s="184"/>
      <c r="M1" s="184"/>
      <c r="N1" s="184"/>
      <c r="O1" s="184"/>
      <c r="P1" s="184"/>
      <c r="Q1" s="24"/>
      <c r="R1" s="184" t="s">
        <v>100</v>
      </c>
      <c r="S1" s="185"/>
      <c r="T1" s="185"/>
      <c r="U1" s="185"/>
      <c r="V1" s="29"/>
      <c r="W1" s="29"/>
    </row>
    <row r="2" spans="1:23" s="5" customFormat="1" ht="15.75" thickTop="1" x14ac:dyDescent="0.25">
      <c r="B2" s="73" t="s">
        <v>0</v>
      </c>
      <c r="C2" s="74">
        <v>1</v>
      </c>
      <c r="D2" s="75">
        <v>2</v>
      </c>
      <c r="E2" s="75">
        <v>3</v>
      </c>
      <c r="F2" s="76">
        <v>4</v>
      </c>
      <c r="G2" s="77">
        <v>5</v>
      </c>
      <c r="H2" s="78">
        <v>6</v>
      </c>
      <c r="J2" s="73" t="s">
        <v>50</v>
      </c>
      <c r="K2" s="74">
        <v>1</v>
      </c>
      <c r="L2" s="75">
        <v>2</v>
      </c>
      <c r="M2" s="75">
        <v>3</v>
      </c>
      <c r="N2" s="76">
        <v>4</v>
      </c>
      <c r="O2" s="77">
        <v>5</v>
      </c>
      <c r="P2" s="78">
        <v>6</v>
      </c>
      <c r="Q2" s="21"/>
      <c r="R2" s="73" t="s">
        <v>36</v>
      </c>
      <c r="S2" s="104" t="s">
        <v>37</v>
      </c>
      <c r="T2" s="105" t="s">
        <v>38</v>
      </c>
      <c r="U2" s="106" t="s">
        <v>39</v>
      </c>
    </row>
    <row r="3" spans="1:23" s="5" customFormat="1" x14ac:dyDescent="0.25">
      <c r="A3" s="26"/>
      <c r="B3" s="20" t="s">
        <v>40</v>
      </c>
      <c r="C3" s="88">
        <v>2</v>
      </c>
      <c r="D3" s="88">
        <v>2</v>
      </c>
      <c r="E3" s="88" t="s">
        <v>35</v>
      </c>
      <c r="F3" s="88">
        <v>3</v>
      </c>
      <c r="G3" s="88">
        <v>3</v>
      </c>
      <c r="H3" s="89">
        <v>3</v>
      </c>
      <c r="J3" s="12" t="s">
        <v>61</v>
      </c>
      <c r="K3" s="96" t="s">
        <v>51</v>
      </c>
      <c r="L3" s="96" t="s">
        <v>51</v>
      </c>
      <c r="M3" s="97">
        <f>E$6*E10*10000*3*E$4/365/E18</f>
        <v>606.95468914646995</v>
      </c>
      <c r="N3" s="96" t="s">
        <v>51</v>
      </c>
      <c r="O3" s="97">
        <f t="shared" ref="O3:O8" si="0">G$6*G10*10000*G$3*G$4/365/G18</f>
        <v>65.753424657534254</v>
      </c>
      <c r="P3" s="98" t="s">
        <v>51</v>
      </c>
      <c r="Q3" s="22"/>
      <c r="R3" s="12" t="s">
        <v>61</v>
      </c>
      <c r="S3" s="96" t="s">
        <v>51</v>
      </c>
      <c r="T3" s="107">
        <f>M3+O3</f>
        <v>672.70811380400414</v>
      </c>
      <c r="U3" s="98" t="s">
        <v>51</v>
      </c>
    </row>
    <row r="4" spans="1:23" s="5" customFormat="1" x14ac:dyDescent="0.25">
      <c r="B4" s="11" t="s">
        <v>41</v>
      </c>
      <c r="C4" s="90">
        <v>240</v>
      </c>
      <c r="D4" s="90">
        <v>240</v>
      </c>
      <c r="E4" s="90">
        <v>240</v>
      </c>
      <c r="F4" s="90">
        <v>240</v>
      </c>
      <c r="G4" s="90">
        <v>26</v>
      </c>
      <c r="H4" s="91">
        <v>26</v>
      </c>
      <c r="J4" s="12" t="s">
        <v>44</v>
      </c>
      <c r="K4" s="96" t="s">
        <v>51</v>
      </c>
      <c r="L4" s="96" t="s">
        <v>51</v>
      </c>
      <c r="M4" s="90">
        <f>E$6*E11*10000*3*E$4/365/E19</f>
        <v>487.34891216760673</v>
      </c>
      <c r="N4" s="96" t="s">
        <v>51</v>
      </c>
      <c r="O4" s="90">
        <f t="shared" si="0"/>
        <v>55.310233682514081</v>
      </c>
      <c r="P4" s="98" t="s">
        <v>51</v>
      </c>
      <c r="Q4" s="22"/>
      <c r="R4" s="12" t="s">
        <v>44</v>
      </c>
      <c r="S4" s="96" t="s">
        <v>51</v>
      </c>
      <c r="T4" s="108">
        <f t="shared" ref="T4:T6" si="1">M4+O4</f>
        <v>542.65914585012081</v>
      </c>
      <c r="U4" s="98" t="s">
        <v>51</v>
      </c>
      <c r="V4" s="22"/>
    </row>
    <row r="5" spans="1:23" s="5" customFormat="1" ht="16.5" customHeight="1" x14ac:dyDescent="0.25">
      <c r="A5" s="27"/>
      <c r="B5" s="11" t="s">
        <v>42</v>
      </c>
      <c r="C5" s="90">
        <v>365</v>
      </c>
      <c r="D5" s="90">
        <v>365</v>
      </c>
      <c r="E5" s="90">
        <v>365</v>
      </c>
      <c r="F5" s="90">
        <v>365</v>
      </c>
      <c r="G5" s="90">
        <v>365</v>
      </c>
      <c r="H5" s="91">
        <v>365</v>
      </c>
      <c r="J5" s="11" t="s">
        <v>45</v>
      </c>
      <c r="K5" s="96" t="s">
        <v>51</v>
      </c>
      <c r="L5" s="96" t="s">
        <v>51</v>
      </c>
      <c r="M5" s="90">
        <f>E$6*E12*10000*2*E$4/365/E20</f>
        <v>237.44292237442926</v>
      </c>
      <c r="N5" s="96" t="s">
        <v>51</v>
      </c>
      <c r="O5" s="90">
        <f t="shared" si="0"/>
        <v>38.584474885844749</v>
      </c>
      <c r="P5" s="98" t="s">
        <v>51</v>
      </c>
      <c r="Q5" s="22"/>
      <c r="R5" s="11" t="s">
        <v>45</v>
      </c>
      <c r="S5" s="96" t="s">
        <v>51</v>
      </c>
      <c r="T5" s="108">
        <f t="shared" si="1"/>
        <v>276.02739726027403</v>
      </c>
      <c r="U5" s="98" t="s">
        <v>51</v>
      </c>
      <c r="V5" s="22"/>
      <c r="W5" s="22"/>
    </row>
    <row r="6" spans="1:23" s="5" customFormat="1" ht="18.75" customHeight="1" thickBot="1" x14ac:dyDescent="0.3">
      <c r="B6" s="11" t="s">
        <v>43</v>
      </c>
      <c r="C6" s="90">
        <v>2</v>
      </c>
      <c r="D6" s="90">
        <f>C6</f>
        <v>2</v>
      </c>
      <c r="E6" s="90">
        <f t="shared" ref="E6:H6" si="2">D6</f>
        <v>2</v>
      </c>
      <c r="F6" s="90">
        <f t="shared" si="2"/>
        <v>2</v>
      </c>
      <c r="G6" s="90">
        <f t="shared" si="2"/>
        <v>2</v>
      </c>
      <c r="H6" s="91">
        <f t="shared" si="2"/>
        <v>2</v>
      </c>
      <c r="J6" s="11" t="s">
        <v>46</v>
      </c>
      <c r="K6" s="96" t="s">
        <v>51</v>
      </c>
      <c r="L6" s="96" t="s">
        <v>51</v>
      </c>
      <c r="M6" s="90">
        <f>E$6*E13*10000*2*E$4/365/E21</f>
        <v>210.86443079829948</v>
      </c>
      <c r="N6" s="96" t="s">
        <v>51</v>
      </c>
      <c r="O6" s="90">
        <f t="shared" si="0"/>
        <v>35.370807746811522</v>
      </c>
      <c r="P6" s="98" t="s">
        <v>51</v>
      </c>
      <c r="Q6" s="22"/>
      <c r="R6" s="11" t="s">
        <v>46</v>
      </c>
      <c r="S6" s="96" t="s">
        <v>51</v>
      </c>
      <c r="T6" s="108">
        <f t="shared" si="1"/>
        <v>246.235238545111</v>
      </c>
      <c r="U6" s="98" t="s">
        <v>51</v>
      </c>
      <c r="V6" s="22"/>
      <c r="W6" s="22"/>
    </row>
    <row r="7" spans="1:23" s="5" customFormat="1" ht="13.5" customHeight="1" thickTop="1" x14ac:dyDescent="0.25">
      <c r="B7" s="19" t="s">
        <v>112</v>
      </c>
      <c r="C7" s="17"/>
      <c r="D7" s="17"/>
      <c r="E7" s="17"/>
      <c r="F7" s="17"/>
      <c r="G7" s="17"/>
      <c r="H7" s="17"/>
      <c r="J7" s="11" t="s">
        <v>47</v>
      </c>
      <c r="K7" s="96" t="s">
        <v>51</v>
      </c>
      <c r="L7" s="96" t="s">
        <v>51</v>
      </c>
      <c r="M7" s="90">
        <f>E$6*E14*10000*2*E$4/365/E22</f>
        <v>210.72784287836279</v>
      </c>
      <c r="N7" s="96" t="s">
        <v>51</v>
      </c>
      <c r="O7" s="90">
        <f t="shared" si="0"/>
        <v>35.530615613137492</v>
      </c>
      <c r="P7" s="91">
        <f>H$6*H14*10000*H$3*H$4/365/H22</f>
        <v>106.07691038125103</v>
      </c>
      <c r="Q7" s="6"/>
      <c r="R7" s="11" t="s">
        <v>47</v>
      </c>
      <c r="S7" s="96" t="s">
        <v>51</v>
      </c>
      <c r="T7" s="109" t="s">
        <v>51</v>
      </c>
      <c r="U7" s="110">
        <f>M7+P7</f>
        <v>316.80475325961379</v>
      </c>
      <c r="V7" s="22"/>
      <c r="W7" s="22"/>
    </row>
    <row r="8" spans="1:23" s="5" customFormat="1" ht="15.75" thickBot="1" x14ac:dyDescent="0.3">
      <c r="B8" s="18"/>
      <c r="C8" s="6"/>
      <c r="D8" s="6"/>
      <c r="E8" s="6"/>
      <c r="F8" s="6"/>
      <c r="G8" s="6"/>
      <c r="H8" s="6"/>
      <c r="J8" s="84" t="s">
        <v>49</v>
      </c>
      <c r="K8" s="99">
        <f>C$6*C15*10000*C$3*C$4/365/C23</f>
        <v>62.680834720266297</v>
      </c>
      <c r="L8" s="99">
        <f>D$6*D15*10000*D$3*D$4/365/D23</f>
        <v>267.00806554858536</v>
      </c>
      <c r="M8" s="100" t="s">
        <v>51</v>
      </c>
      <c r="N8" s="99">
        <f>F$6*F15*10000*F$3*F$4/365/F23</f>
        <v>279.29842529765722</v>
      </c>
      <c r="O8" s="99">
        <f t="shared" si="0"/>
        <v>25.863525796953017</v>
      </c>
      <c r="P8" s="101">
        <f>H$6*H15*10000*H$3*H$4/365/H23</f>
        <v>96.863397772372295</v>
      </c>
      <c r="Q8" s="6"/>
      <c r="R8" s="84" t="s">
        <v>49</v>
      </c>
      <c r="S8" s="111">
        <f>N8+P8</f>
        <v>376.16182307002953</v>
      </c>
      <c r="T8" s="112" t="s">
        <v>51</v>
      </c>
      <c r="U8" s="113" t="s">
        <v>51</v>
      </c>
      <c r="V8" s="22"/>
      <c r="W8" s="22"/>
    </row>
    <row r="9" spans="1:23" s="5" customFormat="1" ht="16.5" thickTop="1" thickBot="1" x14ac:dyDescent="0.3">
      <c r="B9" s="73" t="s">
        <v>110</v>
      </c>
      <c r="C9" s="74">
        <v>1</v>
      </c>
      <c r="D9" s="75">
        <v>2</v>
      </c>
      <c r="E9" s="75">
        <v>3</v>
      </c>
      <c r="F9" s="76">
        <v>4</v>
      </c>
      <c r="G9" s="77">
        <v>5</v>
      </c>
      <c r="H9" s="78">
        <v>6</v>
      </c>
      <c r="J9" s="102" t="s">
        <v>52</v>
      </c>
      <c r="R9" s="32"/>
      <c r="S9" s="32"/>
      <c r="T9" s="32"/>
      <c r="U9" s="32"/>
    </row>
    <row r="10" spans="1:23" s="5" customFormat="1" ht="15.75" thickTop="1" x14ac:dyDescent="0.25">
      <c r="B10" s="12" t="s">
        <v>61</v>
      </c>
      <c r="C10" s="79" t="s">
        <v>34</v>
      </c>
      <c r="D10" s="79" t="s">
        <v>34</v>
      </c>
      <c r="E10" s="80">
        <f>'5. Skin Surface Area Data'!J23</f>
        <v>0.2</v>
      </c>
      <c r="F10" s="79" t="s">
        <v>34</v>
      </c>
      <c r="G10" s="80">
        <f>'5. Skin Surface Area Data'!J24</f>
        <v>0.2</v>
      </c>
      <c r="H10" s="81" t="s">
        <v>34</v>
      </c>
      <c r="J10" s="73" t="s">
        <v>113</v>
      </c>
      <c r="K10" s="74">
        <v>1</v>
      </c>
      <c r="L10" s="75">
        <v>2</v>
      </c>
      <c r="M10" s="75">
        <v>3</v>
      </c>
      <c r="N10" s="76">
        <v>4</v>
      </c>
      <c r="O10" s="77">
        <v>5</v>
      </c>
      <c r="P10" s="78">
        <v>6</v>
      </c>
      <c r="Q10" s="23"/>
      <c r="R10" s="73" t="s">
        <v>114</v>
      </c>
      <c r="S10" s="104" t="s">
        <v>37</v>
      </c>
      <c r="T10" s="105" t="s">
        <v>38</v>
      </c>
      <c r="U10" s="106" t="s">
        <v>39</v>
      </c>
    </row>
    <row r="11" spans="1:23" s="5" customFormat="1" x14ac:dyDescent="0.25">
      <c r="B11" s="12" t="s">
        <v>44</v>
      </c>
      <c r="C11" s="79" t="s">
        <v>34</v>
      </c>
      <c r="D11" s="79" t="s">
        <v>34</v>
      </c>
      <c r="E11" s="80">
        <f>'5. Skin Surface Area Data'!K23</f>
        <v>0.21000000000000002</v>
      </c>
      <c r="F11" s="79" t="s">
        <v>34</v>
      </c>
      <c r="G11" s="80">
        <f>'5. Skin Surface Area Data'!K24</f>
        <v>0.21999999999999997</v>
      </c>
      <c r="H11" s="82" t="s">
        <v>34</v>
      </c>
      <c r="J11" s="12" t="s">
        <v>61</v>
      </c>
      <c r="K11" s="96" t="s">
        <v>51</v>
      </c>
      <c r="L11" s="96" t="s">
        <v>51</v>
      </c>
      <c r="M11" s="97">
        <f>E10*3*E$4/365*10000/E18</f>
        <v>303.47734457323509</v>
      </c>
      <c r="N11" s="96" t="s">
        <v>51</v>
      </c>
      <c r="O11" s="97">
        <f t="shared" ref="O11:O16" si="3">G10*G$3*G$4/365*10000/G18</f>
        <v>32.876712328767127</v>
      </c>
      <c r="P11" s="98" t="s">
        <v>51</v>
      </c>
      <c r="Q11" s="22"/>
      <c r="R11" s="12" t="s">
        <v>61</v>
      </c>
      <c r="S11" s="96" t="s">
        <v>51</v>
      </c>
      <c r="T11" s="107">
        <f>M11+O11</f>
        <v>336.35405690200218</v>
      </c>
      <c r="U11" s="98" t="s">
        <v>51</v>
      </c>
    </row>
    <row r="12" spans="1:23" s="5" customFormat="1" x14ac:dyDescent="0.25">
      <c r="B12" s="11" t="s">
        <v>45</v>
      </c>
      <c r="C12" s="79" t="s">
        <v>34</v>
      </c>
      <c r="D12" s="79" t="s">
        <v>34</v>
      </c>
      <c r="E12" s="80">
        <f>'5. Skin Surface Area Data'!L23</f>
        <v>0.32500000000000001</v>
      </c>
      <c r="F12" s="79" t="s">
        <v>34</v>
      </c>
      <c r="G12" s="80">
        <f>'5. Skin Surface Area Data'!L24</f>
        <v>0.32500000000000001</v>
      </c>
      <c r="H12" s="82" t="s">
        <v>34</v>
      </c>
      <c r="J12" s="12" t="s">
        <v>44</v>
      </c>
      <c r="K12" s="96" t="s">
        <v>51</v>
      </c>
      <c r="L12" s="96" t="s">
        <v>51</v>
      </c>
      <c r="M12" s="90">
        <f>E11*3*E$4/365*10000/E19</f>
        <v>243.67445608380342</v>
      </c>
      <c r="N12" s="96" t="s">
        <v>51</v>
      </c>
      <c r="O12" s="90">
        <f t="shared" si="3"/>
        <v>27.655116841257044</v>
      </c>
      <c r="P12" s="98" t="s">
        <v>51</v>
      </c>
      <c r="Q12" s="22"/>
      <c r="R12" s="12" t="s">
        <v>44</v>
      </c>
      <c r="S12" s="96" t="s">
        <v>51</v>
      </c>
      <c r="T12" s="108">
        <f>M12+O12</f>
        <v>271.32957292506046</v>
      </c>
      <c r="U12" s="98" t="s">
        <v>51</v>
      </c>
      <c r="V12" s="22"/>
      <c r="W12" s="22"/>
    </row>
    <row r="13" spans="1:23" s="5" customFormat="1" x14ac:dyDescent="0.25">
      <c r="B13" s="11" t="s">
        <v>46</v>
      </c>
      <c r="C13" s="79" t="s">
        <v>34</v>
      </c>
      <c r="D13" s="79" t="s">
        <v>34</v>
      </c>
      <c r="E13" s="80">
        <f>'5. Skin Surface Area Data'!M23</f>
        <v>0.46499999999999997</v>
      </c>
      <c r="F13" s="79" t="s">
        <v>34</v>
      </c>
      <c r="G13" s="80">
        <f>'5. Skin Surface Area Data'!M24</f>
        <v>0.48</v>
      </c>
      <c r="H13" s="82" t="s">
        <v>34</v>
      </c>
      <c r="J13" s="11" t="s">
        <v>45</v>
      </c>
      <c r="K13" s="96" t="s">
        <v>51</v>
      </c>
      <c r="L13" s="96" t="s">
        <v>51</v>
      </c>
      <c r="M13" s="90">
        <f>E12*2*E$4/365*10000/E20</f>
        <v>118.72146118721463</v>
      </c>
      <c r="N13" s="96" t="s">
        <v>51</v>
      </c>
      <c r="O13" s="90">
        <f t="shared" si="3"/>
        <v>19.292237442922371</v>
      </c>
      <c r="P13" s="98" t="s">
        <v>51</v>
      </c>
      <c r="Q13" s="22"/>
      <c r="R13" s="11" t="s">
        <v>45</v>
      </c>
      <c r="S13" s="96" t="s">
        <v>51</v>
      </c>
      <c r="T13" s="108">
        <f>M13+O13</f>
        <v>138.01369863013701</v>
      </c>
      <c r="U13" s="98" t="s">
        <v>51</v>
      </c>
      <c r="V13" s="22"/>
      <c r="W13" s="22"/>
    </row>
    <row r="14" spans="1:23" s="5" customFormat="1" x14ac:dyDescent="0.25">
      <c r="B14" s="11" t="s">
        <v>47</v>
      </c>
      <c r="C14" s="79" t="s">
        <v>34</v>
      </c>
      <c r="D14" s="79" t="s">
        <v>34</v>
      </c>
      <c r="E14" s="80">
        <f>'5. Skin Surface Area Data'!N23</f>
        <v>0.66500000000000004</v>
      </c>
      <c r="F14" s="79" t="s">
        <v>34</v>
      </c>
      <c r="G14" s="80">
        <f>'5. Skin Surface Area Data'!N24</f>
        <v>0.69000000000000006</v>
      </c>
      <c r="H14" s="83">
        <f>'5. Skin Surface Area Data'!N25</f>
        <v>2.06</v>
      </c>
      <c r="J14" s="11" t="s">
        <v>46</v>
      </c>
      <c r="K14" s="96" t="s">
        <v>51</v>
      </c>
      <c r="L14" s="96" t="s">
        <v>51</v>
      </c>
      <c r="M14" s="90">
        <f>E13*2*E$4/365*10000/E21</f>
        <v>105.43221539914974</v>
      </c>
      <c r="N14" s="96" t="s">
        <v>51</v>
      </c>
      <c r="O14" s="90">
        <f t="shared" si="3"/>
        <v>17.685403873405761</v>
      </c>
      <c r="P14" s="98" t="s">
        <v>51</v>
      </c>
      <c r="Q14" s="22"/>
      <c r="R14" s="11" t="s">
        <v>46</v>
      </c>
      <c r="S14" s="96" t="s">
        <v>51</v>
      </c>
      <c r="T14" s="108">
        <f>M14+O14</f>
        <v>123.1176192725555</v>
      </c>
      <c r="U14" s="98" t="s">
        <v>51</v>
      </c>
      <c r="V14" s="22"/>
      <c r="W14" s="22"/>
    </row>
    <row r="15" spans="1:23" s="5" customFormat="1" ht="15.75" thickBot="1" x14ac:dyDescent="0.3">
      <c r="B15" s="84" t="s">
        <v>49</v>
      </c>
      <c r="C15" s="85">
        <f>'5. Skin Surface Area Data'!F23</f>
        <v>0.255</v>
      </c>
      <c r="D15" s="85">
        <f>'5. Skin Surface Area Data'!F24</f>
        <v>1.0862500000000002</v>
      </c>
      <c r="E15" s="86" t="s">
        <v>34</v>
      </c>
      <c r="F15" s="85">
        <f>'5. Skin Surface Area Data'!F25</f>
        <v>0.75750000000000006</v>
      </c>
      <c r="G15" s="85">
        <f>'5. Skin Surface Area Data'!F26</f>
        <v>0.64749999999999996</v>
      </c>
      <c r="H15" s="87">
        <f>'5. Skin Surface Area Data'!F27</f>
        <v>2.4249999999999998</v>
      </c>
      <c r="J15" s="11" t="s">
        <v>47</v>
      </c>
      <c r="K15" s="96" t="s">
        <v>51</v>
      </c>
      <c r="L15" s="96" t="s">
        <v>51</v>
      </c>
      <c r="M15" s="90">
        <f>E14*2*E$4/365*10000/E22</f>
        <v>105.3639214391814</v>
      </c>
      <c r="N15" s="96" t="s">
        <v>51</v>
      </c>
      <c r="O15" s="90">
        <f t="shared" si="3"/>
        <v>17.765307806568742</v>
      </c>
      <c r="P15" s="103">
        <f>H14*H$3*H$4/365*10000/H22</f>
        <v>53.038455190625513</v>
      </c>
      <c r="Q15" s="22"/>
      <c r="R15" s="11" t="s">
        <v>47</v>
      </c>
      <c r="S15" s="96" t="s">
        <v>51</v>
      </c>
      <c r="T15" s="109" t="s">
        <v>51</v>
      </c>
      <c r="U15" s="110">
        <f>M15+P15</f>
        <v>158.40237662980689</v>
      </c>
      <c r="V15" s="22"/>
      <c r="W15" s="22"/>
    </row>
    <row r="16" spans="1:23" s="5" customFormat="1" ht="16.5" thickTop="1" thickBot="1" x14ac:dyDescent="0.3">
      <c r="B16" s="13"/>
      <c r="C16" s="14"/>
      <c r="D16" s="14"/>
      <c r="E16" s="14"/>
      <c r="F16" s="14"/>
      <c r="G16" s="14"/>
      <c r="H16" s="14"/>
      <c r="J16" s="84" t="s">
        <v>49</v>
      </c>
      <c r="K16" s="99">
        <f>C15*C$3*C$4/365*10000/C23</f>
        <v>31.340417360133149</v>
      </c>
      <c r="L16" s="99">
        <f>D15*D$3*D$4/365*10000/D23</f>
        <v>133.50403277429268</v>
      </c>
      <c r="M16" s="100" t="s">
        <v>51</v>
      </c>
      <c r="N16" s="99">
        <f>F15*F$3*F$4/365*10000/F23</f>
        <v>139.64921264882855</v>
      </c>
      <c r="O16" s="99">
        <f t="shared" si="3"/>
        <v>12.931762898476507</v>
      </c>
      <c r="P16" s="101">
        <f>H15*H$3*H$4/365*10000/H23</f>
        <v>48.431698886186147</v>
      </c>
      <c r="Q16" s="6"/>
      <c r="R16" s="84" t="s">
        <v>49</v>
      </c>
      <c r="S16" s="114">
        <f>N16+P16</f>
        <v>188.08091153501471</v>
      </c>
      <c r="T16" s="112" t="s">
        <v>51</v>
      </c>
      <c r="U16" s="113" t="s">
        <v>51</v>
      </c>
      <c r="V16" s="22"/>
      <c r="W16" s="22"/>
    </row>
    <row r="17" spans="2:21" s="5" customFormat="1" ht="15.75" thickTop="1" x14ac:dyDescent="0.25">
      <c r="B17" s="73" t="s">
        <v>111</v>
      </c>
      <c r="C17" s="74">
        <v>1</v>
      </c>
      <c r="D17" s="75">
        <v>2</v>
      </c>
      <c r="E17" s="75">
        <v>3</v>
      </c>
      <c r="F17" s="76">
        <v>4</v>
      </c>
      <c r="G17" s="77">
        <v>5</v>
      </c>
      <c r="H17" s="78">
        <v>6</v>
      </c>
      <c r="J17" s="102" t="s">
        <v>52</v>
      </c>
      <c r="R17" s="28"/>
      <c r="S17" s="31"/>
      <c r="T17" s="31"/>
      <c r="U17" s="31"/>
    </row>
    <row r="18" spans="2:21" s="5" customFormat="1" ht="21" x14ac:dyDescent="0.35">
      <c r="B18" s="12" t="s">
        <v>61</v>
      </c>
      <c r="C18" s="79" t="s">
        <v>34</v>
      </c>
      <c r="D18" s="79" t="s">
        <v>34</v>
      </c>
      <c r="E18" s="92">
        <v>13</v>
      </c>
      <c r="F18" s="79" t="s">
        <v>34</v>
      </c>
      <c r="G18" s="92">
        <v>13</v>
      </c>
      <c r="H18" s="81" t="s">
        <v>34</v>
      </c>
      <c r="J18" s="95" t="s">
        <v>66</v>
      </c>
      <c r="K18" s="30"/>
      <c r="L18" s="30"/>
      <c r="M18" s="30"/>
      <c r="N18" s="30"/>
      <c r="O18" s="30"/>
      <c r="P18" s="30"/>
      <c r="R18" s="95" t="s">
        <v>65</v>
      </c>
    </row>
    <row r="19" spans="2:21" s="5" customFormat="1" x14ac:dyDescent="0.25">
      <c r="B19" s="12" t="s">
        <v>44</v>
      </c>
      <c r="C19" s="79" t="s">
        <v>34</v>
      </c>
      <c r="D19" s="79" t="s">
        <v>34</v>
      </c>
      <c r="E19" s="92">
        <v>17</v>
      </c>
      <c r="F19" s="79" t="s">
        <v>34</v>
      </c>
      <c r="G19" s="92">
        <v>17</v>
      </c>
      <c r="H19" s="82" t="s">
        <v>34</v>
      </c>
    </row>
    <row r="20" spans="2:21" s="5" customFormat="1" x14ac:dyDescent="0.25">
      <c r="B20" s="11" t="s">
        <v>45</v>
      </c>
      <c r="C20" s="79" t="s">
        <v>34</v>
      </c>
      <c r="D20" s="79" t="s">
        <v>34</v>
      </c>
      <c r="E20" s="92">
        <v>36</v>
      </c>
      <c r="F20" s="79" t="s">
        <v>34</v>
      </c>
      <c r="G20" s="92">
        <v>36</v>
      </c>
      <c r="H20" s="82" t="s">
        <v>34</v>
      </c>
      <c r="J20"/>
    </row>
    <row r="21" spans="2:21" s="5" customFormat="1" x14ac:dyDescent="0.25">
      <c r="B21" s="11" t="s">
        <v>46</v>
      </c>
      <c r="C21" s="79" t="s">
        <v>34</v>
      </c>
      <c r="D21" s="79" t="s">
        <v>34</v>
      </c>
      <c r="E21" s="92">
        <v>58</v>
      </c>
      <c r="F21" s="79" t="s">
        <v>34</v>
      </c>
      <c r="G21" s="92">
        <v>58</v>
      </c>
      <c r="H21" s="82" t="s">
        <v>34</v>
      </c>
    </row>
    <row r="22" spans="2:21" s="5" customFormat="1" x14ac:dyDescent="0.25">
      <c r="B22" s="11" t="s">
        <v>47</v>
      </c>
      <c r="C22" s="79" t="s">
        <v>34</v>
      </c>
      <c r="D22" s="79" t="s">
        <v>34</v>
      </c>
      <c r="E22" s="92">
        <v>83</v>
      </c>
      <c r="F22" s="79" t="s">
        <v>34</v>
      </c>
      <c r="G22" s="92">
        <v>83</v>
      </c>
      <c r="H22" s="93">
        <v>83</v>
      </c>
    </row>
    <row r="23" spans="2:21" s="5" customFormat="1" ht="21" thickBot="1" x14ac:dyDescent="0.35">
      <c r="B23" s="12" t="s">
        <v>49</v>
      </c>
      <c r="C23" s="92">
        <v>107</v>
      </c>
      <c r="D23" s="92">
        <v>107</v>
      </c>
      <c r="E23" s="94" t="s">
        <v>34</v>
      </c>
      <c r="F23" s="92">
        <v>107</v>
      </c>
      <c r="G23" s="92">
        <v>107</v>
      </c>
      <c r="H23" s="93">
        <v>107</v>
      </c>
      <c r="I23" s="7"/>
      <c r="J23" s="186"/>
      <c r="K23" s="186"/>
      <c r="R23" s="95" t="s">
        <v>57</v>
      </c>
    </row>
    <row r="24" spans="2:21" s="5" customFormat="1" ht="15.75" thickTop="1" x14ac:dyDescent="0.25">
      <c r="B24" s="15"/>
      <c r="C24" s="16"/>
      <c r="D24" s="16"/>
      <c r="E24" s="16"/>
      <c r="F24" s="16"/>
      <c r="G24" s="16"/>
      <c r="H24" s="16"/>
    </row>
    <row r="25" spans="2:21" s="5" customFormat="1" ht="20.25" x14ac:dyDescent="0.3">
      <c r="B25" s="95" t="s">
        <v>57</v>
      </c>
    </row>
    <row r="26" spans="2:21" s="5" customFormat="1" ht="20.25" x14ac:dyDescent="0.3">
      <c r="J26" s="95" t="s">
        <v>57</v>
      </c>
    </row>
    <row r="27" spans="2:21" s="5" customFormat="1" x14ac:dyDescent="0.25"/>
    <row r="28" spans="2:21" s="5" customFormat="1" x14ac:dyDescent="0.25"/>
    <row r="29" spans="2:21" s="5" customFormat="1" x14ac:dyDescent="0.25"/>
    <row r="30" spans="2:21" s="5" customFormat="1" x14ac:dyDescent="0.25"/>
    <row r="31" spans="2:21" s="5" customFormat="1" ht="28.5" customHeight="1" x14ac:dyDescent="0.25">
      <c r="I31" s="7"/>
      <c r="J31" s="186"/>
      <c r="K31" s="186"/>
    </row>
    <row r="32" spans="2:21" s="5" customFormat="1" ht="15.75" customHeight="1" x14ac:dyDescent="0.25">
      <c r="M32" s="181"/>
      <c r="N32" s="181"/>
    </row>
    <row r="33" spans="13:14" s="5" customFormat="1" ht="15" customHeight="1" x14ac:dyDescent="0.25">
      <c r="M33" s="181"/>
      <c r="N33" s="181"/>
    </row>
    <row r="34" spans="13:14" s="5" customFormat="1" ht="20.25" customHeight="1" x14ac:dyDescent="0.25">
      <c r="M34" s="181"/>
      <c r="N34" s="181"/>
    </row>
    <row r="35" spans="13:14" s="5" customFormat="1" ht="15" customHeight="1" x14ac:dyDescent="0.25">
      <c r="M35" s="181"/>
      <c r="N35" s="181"/>
    </row>
    <row r="36" spans="13:14" s="5" customFormat="1" ht="15" customHeight="1" x14ac:dyDescent="0.25">
      <c r="M36" s="181"/>
      <c r="N36" s="181"/>
    </row>
    <row r="37" spans="13:14" s="5" customFormat="1" ht="15" customHeight="1" x14ac:dyDescent="0.25">
      <c r="M37" s="181"/>
      <c r="N37" s="181"/>
    </row>
    <row r="38" spans="13:14" s="5" customFormat="1" ht="15" customHeight="1" x14ac:dyDescent="0.25">
      <c r="M38" s="181"/>
      <c r="N38" s="181"/>
    </row>
    <row r="39" spans="13:14" s="5" customFormat="1" x14ac:dyDescent="0.25"/>
    <row r="40" spans="13:14" s="5" customFormat="1" x14ac:dyDescent="0.25"/>
    <row r="41" spans="13:14" s="5" customFormat="1" x14ac:dyDescent="0.25"/>
    <row r="42" spans="13:14" s="5" customFormat="1" x14ac:dyDescent="0.25"/>
    <row r="43" spans="13:14" s="5" customFormat="1" x14ac:dyDescent="0.25"/>
    <row r="44" spans="13:14" s="5" customFormat="1" x14ac:dyDescent="0.25"/>
    <row r="45" spans="13:14" s="5" customFormat="1" x14ac:dyDescent="0.25"/>
    <row r="46" spans="13:14" s="5" customFormat="1" x14ac:dyDescent="0.25"/>
    <row r="47" spans="13:14" s="5" customFormat="1" x14ac:dyDescent="0.25"/>
    <row r="48" spans="13:14" s="5" customFormat="1" x14ac:dyDescent="0.25"/>
    <row r="49" s="5" customFormat="1" x14ac:dyDescent="0.25"/>
    <row r="50" s="5" customFormat="1" x14ac:dyDescent="0.25"/>
    <row r="51" s="5" customFormat="1" x14ac:dyDescent="0.25"/>
    <row r="52" s="5" customFormat="1" x14ac:dyDescent="0.25"/>
    <row r="53" s="5" customFormat="1" x14ac:dyDescent="0.25"/>
    <row r="54" s="5" customFormat="1" x14ac:dyDescent="0.25"/>
    <row r="55" s="5" customFormat="1" x14ac:dyDescent="0.25"/>
    <row r="56" s="5" customFormat="1" x14ac:dyDescent="0.25"/>
    <row r="57" s="5" customFormat="1" x14ac:dyDescent="0.25"/>
    <row r="58" s="5" customFormat="1" x14ac:dyDescent="0.25"/>
    <row r="59" s="5" customFormat="1" x14ac:dyDescent="0.25"/>
    <row r="60" s="5" customFormat="1" x14ac:dyDescent="0.25"/>
    <row r="61" s="5" customFormat="1" x14ac:dyDescent="0.25"/>
    <row r="62" s="5" customFormat="1" x14ac:dyDescent="0.25"/>
    <row r="63" s="5" customFormat="1" x14ac:dyDescent="0.25"/>
    <row r="64" s="5" customFormat="1" x14ac:dyDescent="0.25"/>
    <row r="65" s="5" customFormat="1" x14ac:dyDescent="0.25"/>
    <row r="66" s="5" customFormat="1" x14ac:dyDescent="0.25"/>
    <row r="67" s="5" customFormat="1" x14ac:dyDescent="0.25"/>
    <row r="68" s="5" customFormat="1" x14ac:dyDescent="0.25"/>
    <row r="69" s="5" customFormat="1" x14ac:dyDescent="0.25"/>
    <row r="70" s="5" customFormat="1" x14ac:dyDescent="0.25"/>
    <row r="71" s="5" customFormat="1" x14ac:dyDescent="0.25"/>
    <row r="72" s="5" customFormat="1" x14ac:dyDescent="0.25"/>
    <row r="73" s="5" customFormat="1" x14ac:dyDescent="0.25"/>
    <row r="74" s="5" customFormat="1" x14ac:dyDescent="0.25"/>
    <row r="75" s="5" customFormat="1" x14ac:dyDescent="0.25"/>
    <row r="76" s="5" customFormat="1" x14ac:dyDescent="0.25"/>
    <row r="77" s="5" customFormat="1" x14ac:dyDescent="0.25"/>
    <row r="78" s="5" customFormat="1" x14ac:dyDescent="0.25"/>
    <row r="79" s="5" customFormat="1" x14ac:dyDescent="0.25"/>
    <row r="80" s="5" customFormat="1" x14ac:dyDescent="0.25"/>
    <row r="81" s="5" customFormat="1" x14ac:dyDescent="0.25"/>
    <row r="82" s="5" customFormat="1" x14ac:dyDescent="0.25"/>
    <row r="83" s="5" customFormat="1" x14ac:dyDescent="0.25"/>
    <row r="84" s="5" customFormat="1" x14ac:dyDescent="0.25"/>
    <row r="85" s="5" customFormat="1" x14ac:dyDescent="0.25"/>
    <row r="86" s="5" customFormat="1" x14ac:dyDescent="0.25"/>
    <row r="87" s="5" customFormat="1" x14ac:dyDescent="0.25"/>
    <row r="88" s="5" customFormat="1" x14ac:dyDescent="0.25"/>
    <row r="89" s="5" customFormat="1" x14ac:dyDescent="0.25"/>
    <row r="90" s="5" customFormat="1" x14ac:dyDescent="0.25"/>
    <row r="91" s="5" customFormat="1" x14ac:dyDescent="0.25"/>
    <row r="92" s="5" customFormat="1" x14ac:dyDescent="0.25"/>
    <row r="93" s="5" customFormat="1" x14ac:dyDescent="0.25"/>
    <row r="94" s="5" customFormat="1" x14ac:dyDescent="0.25"/>
    <row r="95" s="5" customFormat="1" x14ac:dyDescent="0.25"/>
    <row r="96" s="5" customFormat="1" x14ac:dyDescent="0.25"/>
    <row r="97" spans="2:8" s="5" customFormat="1" x14ac:dyDescent="0.25"/>
    <row r="98" spans="2:8" s="5" customFormat="1" x14ac:dyDescent="0.25"/>
    <row r="99" spans="2:8" s="5" customFormat="1" x14ac:dyDescent="0.25"/>
    <row r="100" spans="2:8" s="5" customFormat="1" x14ac:dyDescent="0.25"/>
    <row r="101" spans="2:8" s="5" customFormat="1" x14ac:dyDescent="0.25"/>
    <row r="102" spans="2:8" s="5" customFormat="1" x14ac:dyDescent="0.25"/>
    <row r="103" spans="2:8" s="5" customFormat="1" x14ac:dyDescent="0.25"/>
    <row r="104" spans="2:8" s="5" customFormat="1" x14ac:dyDescent="0.25"/>
    <row r="105" spans="2:8" s="5" customFormat="1" x14ac:dyDescent="0.25"/>
    <row r="106" spans="2:8" s="5" customFormat="1" x14ac:dyDescent="0.25"/>
    <row r="107" spans="2:8" s="5" customFormat="1" x14ac:dyDescent="0.25"/>
    <row r="108" spans="2:8" s="5" customFormat="1" x14ac:dyDescent="0.25"/>
    <row r="109" spans="2:8" s="5" customFormat="1" x14ac:dyDescent="0.25"/>
    <row r="110" spans="2:8" s="5" customFormat="1" x14ac:dyDescent="0.25"/>
    <row r="111" spans="2:8" s="5" customFormat="1" x14ac:dyDescent="0.25"/>
    <row r="112" spans="2:8" x14ac:dyDescent="0.25">
      <c r="B112" s="5"/>
      <c r="C112" s="5"/>
      <c r="D112" s="5"/>
      <c r="E112" s="5"/>
      <c r="F112" s="5"/>
      <c r="G112" s="5"/>
      <c r="H112" s="5"/>
    </row>
  </sheetData>
  <sheetProtection algorithmName="SHA-512" hashValue="IEVI5wLcAMArgVXTcMvpSQlaCv9VrKwFg1GSWKs92W26ErpmRDVDRdsSlzhmCLFBSmCOtjyy87xlDMtp5P14cw==" saltValue="P+DWxpDNgjRrfD9lrVPmcQ==" spinCount="100000" sheet="1" objects="1" scenarios="1"/>
  <mergeCells count="6">
    <mergeCell ref="M32:N38"/>
    <mergeCell ref="B1:H1"/>
    <mergeCell ref="J1:P1"/>
    <mergeCell ref="R1:U1"/>
    <mergeCell ref="J23:K23"/>
    <mergeCell ref="J31:K3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5750F-89E5-4DFB-A76E-B5B41F71DC94}">
  <dimension ref="A1:CL162"/>
  <sheetViews>
    <sheetView zoomScaleNormal="100" workbookViewId="0"/>
  </sheetViews>
  <sheetFormatPr defaultColWidth="9.140625" defaultRowHeight="15" x14ac:dyDescent="0.25"/>
  <cols>
    <col min="1" max="1" width="4.140625" style="8" customWidth="1"/>
    <col min="2" max="2" width="34.5703125" style="3" customWidth="1"/>
    <col min="3" max="3" width="31.7109375" style="4" customWidth="1"/>
    <col min="4" max="4" width="31.28515625" style="3" customWidth="1"/>
    <col min="5" max="5" width="44.42578125" style="70" customWidth="1"/>
    <col min="6" max="6" width="42.140625" style="70" customWidth="1"/>
    <col min="7" max="7" width="68.7109375" style="3" customWidth="1"/>
    <col min="8" max="8" width="27.140625" style="3" customWidth="1"/>
    <col min="9" max="90" width="9.140625" style="8"/>
    <col min="91" max="16384" width="9.140625" style="3"/>
  </cols>
  <sheetData>
    <row r="1" spans="1:90" s="8" customFormat="1" ht="15.75" thickBot="1" x14ac:dyDescent="0.3">
      <c r="E1" s="59"/>
      <c r="F1" s="59"/>
    </row>
    <row r="2" spans="1:90" s="2" customFormat="1" ht="34.5" customHeight="1" x14ac:dyDescent="0.25">
      <c r="A2" s="10"/>
      <c r="B2" s="202" t="s">
        <v>0</v>
      </c>
      <c r="C2" s="203"/>
      <c r="D2" s="204" t="s">
        <v>83</v>
      </c>
      <c r="E2" s="60" t="s">
        <v>84</v>
      </c>
      <c r="F2" s="60" t="s">
        <v>85</v>
      </c>
      <c r="G2" s="204" t="s">
        <v>86</v>
      </c>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row>
    <row r="3" spans="1:90" ht="32.25" customHeight="1" thickBot="1" x14ac:dyDescent="0.3">
      <c r="B3" s="206" t="s">
        <v>87</v>
      </c>
      <c r="C3" s="207"/>
      <c r="D3" s="205"/>
      <c r="E3" s="61" t="s">
        <v>88</v>
      </c>
      <c r="F3" s="61" t="s">
        <v>89</v>
      </c>
      <c r="G3" s="205"/>
      <c r="H3" s="8"/>
      <c r="BQ3" s="3"/>
      <c r="BR3" s="3"/>
      <c r="BS3" s="3"/>
      <c r="BT3" s="3"/>
      <c r="BU3" s="3"/>
      <c r="BV3" s="3"/>
      <c r="BW3" s="3"/>
      <c r="BX3" s="3"/>
      <c r="BY3" s="3"/>
      <c r="BZ3" s="3"/>
      <c r="CA3" s="3"/>
      <c r="CB3" s="3"/>
      <c r="CC3" s="3"/>
      <c r="CD3" s="3"/>
      <c r="CE3" s="3"/>
      <c r="CF3" s="3"/>
      <c r="CG3" s="3"/>
      <c r="CH3" s="3"/>
      <c r="CI3" s="3"/>
      <c r="CJ3" s="3"/>
      <c r="CK3" s="3"/>
      <c r="CL3" s="3"/>
    </row>
    <row r="4" spans="1:90" ht="98.25" customHeight="1" thickBot="1" x14ac:dyDescent="0.3">
      <c r="B4" s="208"/>
      <c r="C4" s="62" t="s">
        <v>54</v>
      </c>
      <c r="D4" s="193" t="s">
        <v>31</v>
      </c>
      <c r="E4" s="193" t="s">
        <v>27</v>
      </c>
      <c r="F4" s="193">
        <v>240</v>
      </c>
      <c r="G4" s="210" t="s">
        <v>134</v>
      </c>
      <c r="H4" s="8"/>
      <c r="BQ4" s="3"/>
      <c r="BR4" s="3"/>
      <c r="BS4" s="3"/>
      <c r="BT4" s="3"/>
      <c r="BU4" s="3"/>
      <c r="BV4" s="3"/>
      <c r="BW4" s="3"/>
      <c r="BX4" s="3"/>
      <c r="BY4" s="3"/>
      <c r="BZ4" s="3"/>
      <c r="CA4" s="3"/>
      <c r="CB4" s="3"/>
      <c r="CC4" s="3"/>
      <c r="CD4" s="3"/>
      <c r="CE4" s="3"/>
      <c r="CF4" s="3"/>
      <c r="CG4" s="3"/>
      <c r="CH4" s="3"/>
      <c r="CI4" s="3"/>
      <c r="CJ4" s="3"/>
      <c r="CK4" s="3"/>
      <c r="CL4" s="3"/>
    </row>
    <row r="5" spans="1:90" ht="98.25" customHeight="1" thickBot="1" x14ac:dyDescent="0.3">
      <c r="B5" s="209"/>
      <c r="C5" s="62" t="s">
        <v>90</v>
      </c>
      <c r="D5" s="194"/>
      <c r="E5" s="194"/>
      <c r="F5" s="194"/>
      <c r="G5" s="211"/>
      <c r="H5" s="8"/>
      <c r="BQ5" s="3"/>
      <c r="BR5" s="3"/>
      <c r="BS5" s="3"/>
      <c r="BT5" s="3"/>
      <c r="BU5" s="3"/>
      <c r="BV5" s="3"/>
      <c r="BW5" s="3"/>
      <c r="BX5" s="3"/>
      <c r="BY5" s="3"/>
      <c r="BZ5" s="3"/>
      <c r="CA5" s="3"/>
      <c r="CB5" s="3"/>
      <c r="CC5" s="3"/>
      <c r="CD5" s="3"/>
      <c r="CE5" s="3"/>
      <c r="CF5" s="3"/>
      <c r="CG5" s="3"/>
      <c r="CH5" s="3"/>
      <c r="CI5" s="3"/>
      <c r="CJ5" s="3"/>
      <c r="CK5" s="3"/>
      <c r="CL5" s="3"/>
    </row>
    <row r="6" spans="1:90" ht="61.5" customHeight="1" x14ac:dyDescent="0.25">
      <c r="B6" s="198"/>
      <c r="C6" s="193" t="s">
        <v>53</v>
      </c>
      <c r="D6" s="193" t="s">
        <v>32</v>
      </c>
      <c r="E6" s="193" t="s">
        <v>27</v>
      </c>
      <c r="F6" s="193">
        <v>240</v>
      </c>
      <c r="G6" s="187" t="s">
        <v>133</v>
      </c>
      <c r="H6" s="8"/>
      <c r="BQ6" s="3"/>
      <c r="BR6" s="3"/>
      <c r="BS6" s="3"/>
      <c r="BT6" s="3"/>
      <c r="BU6" s="3"/>
      <c r="BV6" s="3"/>
      <c r="BW6" s="3"/>
      <c r="BX6" s="3"/>
      <c r="BY6" s="3"/>
      <c r="BZ6" s="3"/>
      <c r="CA6" s="3"/>
      <c r="CB6" s="3"/>
      <c r="CC6" s="3"/>
      <c r="CD6" s="3"/>
      <c r="CE6" s="3"/>
      <c r="CF6" s="3"/>
      <c r="CG6" s="3"/>
      <c r="CH6" s="3"/>
      <c r="CI6" s="3"/>
      <c r="CJ6" s="3"/>
      <c r="CK6" s="3"/>
      <c r="CL6" s="3"/>
    </row>
    <row r="7" spans="1:90" ht="61.5" customHeight="1" thickBot="1" x14ac:dyDescent="0.3">
      <c r="B7" s="199"/>
      <c r="C7" s="194"/>
      <c r="D7" s="195"/>
      <c r="E7" s="195"/>
      <c r="F7" s="195"/>
      <c r="G7" s="188"/>
      <c r="H7" s="8"/>
      <c r="CA7" s="3"/>
      <c r="CB7" s="3"/>
      <c r="CC7" s="3"/>
      <c r="CD7" s="3"/>
      <c r="CE7" s="3"/>
      <c r="CF7" s="3"/>
      <c r="CG7" s="3"/>
      <c r="CH7" s="3"/>
      <c r="CI7" s="3"/>
      <c r="CJ7" s="3"/>
      <c r="CK7" s="3"/>
      <c r="CL7" s="3"/>
    </row>
    <row r="8" spans="1:90" ht="74.25" customHeight="1" thickBot="1" x14ac:dyDescent="0.3">
      <c r="B8" s="200"/>
      <c r="C8" s="62" t="s">
        <v>82</v>
      </c>
      <c r="D8" s="194"/>
      <c r="E8" s="194"/>
      <c r="F8" s="194"/>
      <c r="G8" s="189"/>
      <c r="H8" s="8"/>
      <c r="CA8" s="3"/>
      <c r="CB8" s="3"/>
      <c r="CC8" s="3"/>
      <c r="CD8" s="3"/>
      <c r="CE8" s="3"/>
      <c r="CF8" s="3"/>
      <c r="CG8" s="3"/>
      <c r="CH8" s="3"/>
      <c r="CI8" s="3"/>
      <c r="CJ8" s="3"/>
      <c r="CK8" s="3"/>
      <c r="CL8" s="3"/>
    </row>
    <row r="9" spans="1:90" s="8" customFormat="1" ht="38.25" customHeight="1" x14ac:dyDescent="0.25">
      <c r="B9" s="196"/>
      <c r="C9" s="193" t="s">
        <v>55</v>
      </c>
      <c r="D9" s="193" t="s">
        <v>33</v>
      </c>
      <c r="E9" s="193" t="s">
        <v>91</v>
      </c>
      <c r="F9" s="193">
        <v>240</v>
      </c>
      <c r="G9" s="187" t="s">
        <v>132</v>
      </c>
    </row>
    <row r="10" spans="1:90" s="8" customFormat="1" ht="89.25" customHeight="1" thickBot="1" x14ac:dyDescent="0.3">
      <c r="B10" s="201"/>
      <c r="C10" s="195"/>
      <c r="D10" s="195"/>
      <c r="E10" s="195"/>
      <c r="F10" s="195"/>
      <c r="G10" s="188"/>
    </row>
    <row r="11" spans="1:90" s="8" customFormat="1" ht="96.75" customHeight="1" thickBot="1" x14ac:dyDescent="0.3">
      <c r="B11" s="197"/>
      <c r="C11" s="63" t="s">
        <v>126</v>
      </c>
      <c r="D11" s="194"/>
      <c r="E11" s="194"/>
      <c r="F11" s="194"/>
      <c r="G11" s="189"/>
    </row>
    <row r="12" spans="1:90" s="8" customFormat="1" ht="103.15" customHeight="1" thickBot="1" x14ac:dyDescent="0.3">
      <c r="B12" s="196"/>
      <c r="C12" s="64" t="s">
        <v>55</v>
      </c>
      <c r="D12" s="193" t="s">
        <v>33</v>
      </c>
      <c r="E12" s="193" t="s">
        <v>28</v>
      </c>
      <c r="F12" s="193">
        <v>240</v>
      </c>
      <c r="G12" s="187" t="s">
        <v>131</v>
      </c>
    </row>
    <row r="13" spans="1:90" s="8" customFormat="1" ht="107.45" customHeight="1" thickBot="1" x14ac:dyDescent="0.3">
      <c r="B13" s="197"/>
      <c r="C13" s="63" t="s">
        <v>92</v>
      </c>
      <c r="D13" s="194"/>
      <c r="E13" s="194"/>
      <c r="F13" s="194"/>
      <c r="G13" s="189"/>
    </row>
    <row r="14" spans="1:90" s="8" customFormat="1" ht="101.45" customHeight="1" thickBot="1" x14ac:dyDescent="0.3">
      <c r="B14" s="71"/>
      <c r="C14" s="64" t="s">
        <v>93</v>
      </c>
      <c r="D14" s="193" t="s">
        <v>94</v>
      </c>
      <c r="E14" s="193" t="s">
        <v>28</v>
      </c>
      <c r="F14" s="193">
        <v>26</v>
      </c>
      <c r="G14" s="187" t="s">
        <v>129</v>
      </c>
    </row>
    <row r="15" spans="1:90" s="8" customFormat="1" ht="117.75" customHeight="1" thickBot="1" x14ac:dyDescent="0.3">
      <c r="B15" s="72"/>
      <c r="C15" s="63" t="s">
        <v>95</v>
      </c>
      <c r="D15" s="194"/>
      <c r="E15" s="194"/>
      <c r="F15" s="194"/>
      <c r="G15" s="189"/>
    </row>
    <row r="16" spans="1:90" s="8" customFormat="1" ht="57.75" customHeight="1" x14ac:dyDescent="0.25">
      <c r="B16" s="190"/>
      <c r="C16" s="193" t="s">
        <v>93</v>
      </c>
      <c r="D16" s="193" t="s">
        <v>96</v>
      </c>
      <c r="E16" s="193" t="s">
        <v>28</v>
      </c>
      <c r="F16" s="193">
        <v>26</v>
      </c>
      <c r="G16" s="187" t="s">
        <v>130</v>
      </c>
    </row>
    <row r="17" spans="2:7" s="8" customFormat="1" ht="70.900000000000006" customHeight="1" thickBot="1" x14ac:dyDescent="0.3">
      <c r="B17" s="191"/>
      <c r="C17" s="194"/>
      <c r="D17" s="195"/>
      <c r="E17" s="195"/>
      <c r="F17" s="195"/>
      <c r="G17" s="188"/>
    </row>
    <row r="18" spans="2:7" s="8" customFormat="1" ht="66.75" customHeight="1" thickBot="1" x14ac:dyDescent="0.3">
      <c r="B18" s="192"/>
      <c r="C18" s="62" t="s">
        <v>97</v>
      </c>
      <c r="D18" s="194"/>
      <c r="E18" s="194"/>
      <c r="F18" s="194"/>
      <c r="G18" s="189"/>
    </row>
    <row r="19" spans="2:7" s="8" customFormat="1" x14ac:dyDescent="0.25">
      <c r="B19"/>
      <c r="C19"/>
      <c r="D19"/>
      <c r="E19" s="65"/>
      <c r="F19" s="65"/>
      <c r="G19"/>
    </row>
    <row r="20" spans="2:7" s="8" customFormat="1" x14ac:dyDescent="0.25">
      <c r="B20" s="5"/>
      <c r="C20" s="5"/>
      <c r="D20" s="5"/>
      <c r="E20" s="66"/>
      <c r="F20" s="66"/>
      <c r="G20" s="5"/>
    </row>
    <row r="21" spans="2:7" s="8" customFormat="1" x14ac:dyDescent="0.25">
      <c r="B21" s="67"/>
      <c r="C21" s="5"/>
      <c r="D21" s="5"/>
      <c r="E21" s="66"/>
      <c r="F21" s="66"/>
      <c r="G21" s="5"/>
    </row>
    <row r="22" spans="2:7" s="8" customFormat="1" x14ac:dyDescent="0.25">
      <c r="B22" s="67"/>
      <c r="C22" s="5"/>
      <c r="D22" s="5"/>
      <c r="E22" s="66"/>
      <c r="F22" s="66"/>
      <c r="G22" s="5"/>
    </row>
    <row r="23" spans="2:7" s="8" customFormat="1" x14ac:dyDescent="0.25">
      <c r="B23" s="68"/>
      <c r="C23" s="5"/>
      <c r="D23" s="5"/>
      <c r="E23" s="66"/>
      <c r="F23" s="66"/>
      <c r="G23" s="5"/>
    </row>
    <row r="24" spans="2:7" s="8" customFormat="1" x14ac:dyDescent="0.25">
      <c r="C24" s="9"/>
      <c r="E24" s="69"/>
      <c r="F24" s="69"/>
    </row>
    <row r="25" spans="2:7" s="8" customFormat="1" x14ac:dyDescent="0.25">
      <c r="C25" s="9"/>
      <c r="E25" s="69"/>
      <c r="F25" s="69"/>
    </row>
    <row r="26" spans="2:7" s="8" customFormat="1" x14ac:dyDescent="0.25">
      <c r="C26" s="9"/>
      <c r="E26" s="69"/>
      <c r="F26" s="69"/>
    </row>
    <row r="27" spans="2:7" s="8" customFormat="1" x14ac:dyDescent="0.25">
      <c r="C27" s="9"/>
      <c r="E27" s="69"/>
      <c r="F27" s="69"/>
    </row>
    <row r="28" spans="2:7" s="8" customFormat="1" x14ac:dyDescent="0.25">
      <c r="C28" s="9"/>
      <c r="E28" s="69"/>
      <c r="F28" s="69"/>
    </row>
    <row r="29" spans="2:7" s="8" customFormat="1" x14ac:dyDescent="0.25">
      <c r="C29" s="9"/>
      <c r="E29" s="69"/>
      <c r="F29" s="69"/>
    </row>
    <row r="30" spans="2:7" s="8" customFormat="1" x14ac:dyDescent="0.25">
      <c r="C30" s="9"/>
      <c r="E30" s="69"/>
      <c r="F30" s="69"/>
    </row>
    <row r="31" spans="2:7" s="8" customFormat="1" x14ac:dyDescent="0.25">
      <c r="C31" s="9"/>
      <c r="E31" s="69"/>
      <c r="F31" s="69"/>
    </row>
    <row r="32" spans="2:7" s="8" customFormat="1" x14ac:dyDescent="0.25">
      <c r="C32" s="9"/>
      <c r="E32" s="69"/>
      <c r="F32" s="69"/>
    </row>
    <row r="33" spans="3:6" s="8" customFormat="1" x14ac:dyDescent="0.25">
      <c r="C33" s="9"/>
      <c r="E33" s="69"/>
      <c r="F33" s="69"/>
    </row>
    <row r="34" spans="3:6" s="8" customFormat="1" x14ac:dyDescent="0.25">
      <c r="C34" s="9"/>
      <c r="E34" s="69"/>
      <c r="F34" s="69"/>
    </row>
    <row r="35" spans="3:6" s="8" customFormat="1" x14ac:dyDescent="0.25">
      <c r="C35" s="9"/>
      <c r="E35" s="69"/>
      <c r="F35" s="69"/>
    </row>
    <row r="36" spans="3:6" s="8" customFormat="1" x14ac:dyDescent="0.25">
      <c r="C36" s="9"/>
      <c r="E36" s="69"/>
      <c r="F36" s="69"/>
    </row>
    <row r="37" spans="3:6" s="8" customFormat="1" x14ac:dyDescent="0.25">
      <c r="C37" s="9"/>
      <c r="E37" s="69"/>
      <c r="F37" s="69"/>
    </row>
    <row r="38" spans="3:6" s="8" customFormat="1" x14ac:dyDescent="0.25">
      <c r="C38" s="9"/>
      <c r="E38" s="69"/>
      <c r="F38" s="69"/>
    </row>
    <row r="39" spans="3:6" s="8" customFormat="1" x14ac:dyDescent="0.25">
      <c r="C39" s="9"/>
      <c r="E39" s="69"/>
      <c r="F39" s="69"/>
    </row>
    <row r="40" spans="3:6" s="8" customFormat="1" x14ac:dyDescent="0.25">
      <c r="C40" s="9"/>
      <c r="E40" s="69"/>
      <c r="F40" s="69"/>
    </row>
    <row r="41" spans="3:6" s="8" customFormat="1" x14ac:dyDescent="0.25">
      <c r="C41" s="9"/>
      <c r="E41" s="69"/>
      <c r="F41" s="69"/>
    </row>
    <row r="42" spans="3:6" s="8" customFormat="1" x14ac:dyDescent="0.25">
      <c r="C42" s="9"/>
      <c r="E42" s="69"/>
      <c r="F42" s="69"/>
    </row>
    <row r="43" spans="3:6" s="8" customFormat="1" x14ac:dyDescent="0.25">
      <c r="C43" s="9"/>
      <c r="E43" s="69"/>
      <c r="F43" s="69"/>
    </row>
    <row r="44" spans="3:6" s="8" customFormat="1" x14ac:dyDescent="0.25">
      <c r="C44" s="9"/>
      <c r="E44" s="69"/>
      <c r="F44" s="69"/>
    </row>
    <row r="45" spans="3:6" s="8" customFormat="1" x14ac:dyDescent="0.25">
      <c r="C45" s="9"/>
      <c r="E45" s="69"/>
      <c r="F45" s="69"/>
    </row>
    <row r="46" spans="3:6" s="8" customFormat="1" x14ac:dyDescent="0.25">
      <c r="C46" s="9"/>
      <c r="E46" s="69"/>
      <c r="F46" s="69"/>
    </row>
    <row r="47" spans="3:6" s="8" customFormat="1" x14ac:dyDescent="0.25">
      <c r="C47" s="9"/>
      <c r="E47" s="69"/>
      <c r="F47" s="69"/>
    </row>
    <row r="48" spans="3:6" s="8" customFormat="1" x14ac:dyDescent="0.25">
      <c r="C48" s="9"/>
      <c r="E48" s="69"/>
      <c r="F48" s="69"/>
    </row>
    <row r="49" spans="3:6" s="8" customFormat="1" x14ac:dyDescent="0.25">
      <c r="C49" s="9"/>
      <c r="E49" s="69"/>
      <c r="F49" s="69"/>
    </row>
    <row r="50" spans="3:6" s="8" customFormat="1" x14ac:dyDescent="0.25">
      <c r="C50" s="9"/>
      <c r="E50" s="69"/>
      <c r="F50" s="69"/>
    </row>
    <row r="51" spans="3:6" s="8" customFormat="1" x14ac:dyDescent="0.25">
      <c r="C51" s="9"/>
      <c r="E51" s="69"/>
      <c r="F51" s="69"/>
    </row>
    <row r="52" spans="3:6" s="8" customFormat="1" x14ac:dyDescent="0.25">
      <c r="C52" s="9"/>
      <c r="E52" s="69"/>
      <c r="F52" s="69"/>
    </row>
    <row r="53" spans="3:6" s="8" customFormat="1" x14ac:dyDescent="0.25">
      <c r="C53" s="9"/>
      <c r="E53" s="69"/>
      <c r="F53" s="69"/>
    </row>
    <row r="54" spans="3:6" s="8" customFormat="1" x14ac:dyDescent="0.25">
      <c r="C54" s="9"/>
      <c r="E54" s="69"/>
      <c r="F54" s="69"/>
    </row>
    <row r="55" spans="3:6" s="8" customFormat="1" x14ac:dyDescent="0.25">
      <c r="C55" s="9"/>
      <c r="E55" s="69"/>
      <c r="F55" s="69"/>
    </row>
    <row r="56" spans="3:6" s="8" customFormat="1" x14ac:dyDescent="0.25">
      <c r="C56" s="9"/>
      <c r="E56" s="69"/>
      <c r="F56" s="69"/>
    </row>
    <row r="57" spans="3:6" s="8" customFormat="1" x14ac:dyDescent="0.25">
      <c r="C57" s="9"/>
      <c r="E57" s="69"/>
      <c r="F57" s="69"/>
    </row>
    <row r="58" spans="3:6" s="8" customFormat="1" x14ac:dyDescent="0.25">
      <c r="C58" s="9"/>
      <c r="E58" s="69"/>
      <c r="F58" s="69"/>
    </row>
    <row r="59" spans="3:6" s="8" customFormat="1" x14ac:dyDescent="0.25">
      <c r="C59" s="9"/>
      <c r="E59" s="69"/>
      <c r="F59" s="69"/>
    </row>
    <row r="60" spans="3:6" s="8" customFormat="1" x14ac:dyDescent="0.25">
      <c r="C60" s="9"/>
      <c r="E60" s="69"/>
      <c r="F60" s="69"/>
    </row>
    <row r="61" spans="3:6" s="8" customFormat="1" x14ac:dyDescent="0.25">
      <c r="C61" s="9"/>
      <c r="E61" s="69"/>
      <c r="F61" s="69"/>
    </row>
    <row r="62" spans="3:6" s="8" customFormat="1" x14ac:dyDescent="0.25">
      <c r="C62" s="9"/>
      <c r="E62" s="69"/>
      <c r="F62" s="69"/>
    </row>
    <row r="63" spans="3:6" s="8" customFormat="1" x14ac:dyDescent="0.25">
      <c r="C63" s="9"/>
      <c r="E63" s="69"/>
      <c r="F63" s="69"/>
    </row>
    <row r="64" spans="3:6" s="8" customFormat="1" x14ac:dyDescent="0.25">
      <c r="C64" s="9"/>
      <c r="E64" s="69"/>
      <c r="F64" s="69"/>
    </row>
    <row r="65" spans="3:6" s="8" customFormat="1" x14ac:dyDescent="0.25">
      <c r="C65" s="9"/>
      <c r="E65" s="69"/>
      <c r="F65" s="69"/>
    </row>
    <row r="66" spans="3:6" s="8" customFormat="1" x14ac:dyDescent="0.25">
      <c r="C66" s="9"/>
      <c r="E66" s="69"/>
      <c r="F66" s="69"/>
    </row>
    <row r="67" spans="3:6" s="8" customFormat="1" x14ac:dyDescent="0.25">
      <c r="C67" s="9"/>
      <c r="E67" s="69"/>
      <c r="F67" s="69"/>
    </row>
    <row r="68" spans="3:6" s="8" customFormat="1" x14ac:dyDescent="0.25">
      <c r="C68" s="9"/>
      <c r="E68" s="69"/>
      <c r="F68" s="69"/>
    </row>
    <row r="69" spans="3:6" s="8" customFormat="1" x14ac:dyDescent="0.25">
      <c r="C69" s="9"/>
      <c r="E69" s="69"/>
      <c r="F69" s="69"/>
    </row>
    <row r="70" spans="3:6" s="8" customFormat="1" x14ac:dyDescent="0.25">
      <c r="C70" s="9"/>
      <c r="E70" s="69"/>
      <c r="F70" s="69"/>
    </row>
    <row r="71" spans="3:6" s="8" customFormat="1" x14ac:dyDescent="0.25">
      <c r="C71" s="9"/>
      <c r="E71" s="69"/>
      <c r="F71" s="69"/>
    </row>
    <row r="72" spans="3:6" s="8" customFormat="1" x14ac:dyDescent="0.25">
      <c r="C72" s="9"/>
      <c r="E72" s="69"/>
      <c r="F72" s="69"/>
    </row>
    <row r="73" spans="3:6" s="8" customFormat="1" x14ac:dyDescent="0.25">
      <c r="C73" s="9"/>
      <c r="E73" s="69"/>
      <c r="F73" s="69"/>
    </row>
    <row r="74" spans="3:6" s="8" customFormat="1" x14ac:dyDescent="0.25">
      <c r="C74" s="9"/>
      <c r="E74" s="69"/>
      <c r="F74" s="69"/>
    </row>
    <row r="75" spans="3:6" s="8" customFormat="1" x14ac:dyDescent="0.25">
      <c r="C75" s="9"/>
      <c r="E75" s="69"/>
      <c r="F75" s="69"/>
    </row>
    <row r="76" spans="3:6" s="8" customFormat="1" x14ac:dyDescent="0.25">
      <c r="C76" s="9"/>
      <c r="E76" s="69"/>
      <c r="F76" s="69"/>
    </row>
    <row r="77" spans="3:6" s="8" customFormat="1" x14ac:dyDescent="0.25">
      <c r="C77" s="9"/>
      <c r="E77" s="69"/>
      <c r="F77" s="69"/>
    </row>
    <row r="78" spans="3:6" s="8" customFormat="1" x14ac:dyDescent="0.25">
      <c r="C78" s="9"/>
      <c r="E78" s="69"/>
      <c r="F78" s="69"/>
    </row>
    <row r="79" spans="3:6" s="8" customFormat="1" x14ac:dyDescent="0.25">
      <c r="C79" s="9"/>
      <c r="E79" s="69"/>
      <c r="F79" s="69"/>
    </row>
    <row r="80" spans="3:6" s="8" customFormat="1" x14ac:dyDescent="0.25">
      <c r="C80" s="9"/>
      <c r="E80" s="69"/>
      <c r="F80" s="69"/>
    </row>
    <row r="81" spans="3:6" s="8" customFormat="1" x14ac:dyDescent="0.25">
      <c r="C81" s="9"/>
      <c r="E81" s="69"/>
      <c r="F81" s="69"/>
    </row>
    <row r="82" spans="3:6" s="8" customFormat="1" x14ac:dyDescent="0.25">
      <c r="C82" s="9"/>
      <c r="E82" s="69"/>
      <c r="F82" s="69"/>
    </row>
    <row r="83" spans="3:6" s="8" customFormat="1" x14ac:dyDescent="0.25">
      <c r="C83" s="9"/>
      <c r="E83" s="69"/>
      <c r="F83" s="69"/>
    </row>
    <row r="84" spans="3:6" s="8" customFormat="1" x14ac:dyDescent="0.25">
      <c r="C84" s="9"/>
      <c r="E84" s="69"/>
      <c r="F84" s="69"/>
    </row>
    <row r="85" spans="3:6" s="8" customFormat="1" x14ac:dyDescent="0.25">
      <c r="C85" s="9"/>
      <c r="E85" s="69"/>
      <c r="F85" s="69"/>
    </row>
    <row r="86" spans="3:6" s="8" customFormat="1" x14ac:dyDescent="0.25">
      <c r="C86" s="9"/>
      <c r="E86" s="69"/>
      <c r="F86" s="69"/>
    </row>
    <row r="87" spans="3:6" s="8" customFormat="1" x14ac:dyDescent="0.25">
      <c r="C87" s="9"/>
      <c r="E87" s="69"/>
      <c r="F87" s="69"/>
    </row>
    <row r="88" spans="3:6" s="8" customFormat="1" x14ac:dyDescent="0.25">
      <c r="C88" s="9"/>
      <c r="E88" s="69"/>
      <c r="F88" s="69"/>
    </row>
    <row r="89" spans="3:6" s="8" customFormat="1" x14ac:dyDescent="0.25">
      <c r="C89" s="9"/>
      <c r="E89" s="69"/>
      <c r="F89" s="69"/>
    </row>
    <row r="90" spans="3:6" s="8" customFormat="1" x14ac:dyDescent="0.25">
      <c r="C90" s="9"/>
      <c r="E90" s="69"/>
      <c r="F90" s="69"/>
    </row>
    <row r="91" spans="3:6" s="8" customFormat="1" x14ac:dyDescent="0.25">
      <c r="C91" s="9"/>
      <c r="E91" s="69"/>
      <c r="F91" s="69"/>
    </row>
    <row r="92" spans="3:6" s="8" customFormat="1" x14ac:dyDescent="0.25">
      <c r="C92" s="9"/>
      <c r="E92" s="69"/>
      <c r="F92" s="69"/>
    </row>
    <row r="93" spans="3:6" s="8" customFormat="1" x14ac:dyDescent="0.25">
      <c r="C93" s="9"/>
      <c r="E93" s="69"/>
      <c r="F93" s="69"/>
    </row>
    <row r="94" spans="3:6" s="8" customFormat="1" x14ac:dyDescent="0.25">
      <c r="C94" s="9"/>
      <c r="E94" s="69"/>
      <c r="F94" s="69"/>
    </row>
    <row r="95" spans="3:6" s="8" customFormat="1" x14ac:dyDescent="0.25">
      <c r="C95" s="9"/>
      <c r="E95" s="69"/>
      <c r="F95" s="69"/>
    </row>
    <row r="96" spans="3:6" s="8" customFormat="1" x14ac:dyDescent="0.25">
      <c r="C96" s="9"/>
      <c r="E96" s="69"/>
      <c r="F96" s="69"/>
    </row>
    <row r="97" spans="3:6" s="8" customFormat="1" x14ac:dyDescent="0.25">
      <c r="C97" s="9"/>
      <c r="E97" s="69"/>
      <c r="F97" s="69"/>
    </row>
    <row r="98" spans="3:6" s="8" customFormat="1" x14ac:dyDescent="0.25">
      <c r="C98" s="9"/>
      <c r="E98" s="69"/>
      <c r="F98" s="69"/>
    </row>
    <row r="99" spans="3:6" s="8" customFormat="1" x14ac:dyDescent="0.25">
      <c r="C99" s="9"/>
      <c r="E99" s="69"/>
      <c r="F99" s="69"/>
    </row>
    <row r="100" spans="3:6" s="8" customFormat="1" x14ac:dyDescent="0.25">
      <c r="C100" s="9"/>
      <c r="E100" s="69"/>
      <c r="F100" s="69"/>
    </row>
    <row r="101" spans="3:6" s="8" customFormat="1" x14ac:dyDescent="0.25">
      <c r="C101" s="9"/>
      <c r="E101" s="69"/>
      <c r="F101" s="69"/>
    </row>
    <row r="102" spans="3:6" s="8" customFormat="1" x14ac:dyDescent="0.25">
      <c r="C102" s="9"/>
      <c r="E102" s="69"/>
      <c r="F102" s="69"/>
    </row>
    <row r="103" spans="3:6" s="8" customFormat="1" x14ac:dyDescent="0.25">
      <c r="C103" s="9"/>
      <c r="E103" s="69"/>
      <c r="F103" s="69"/>
    </row>
    <row r="104" spans="3:6" s="8" customFormat="1" x14ac:dyDescent="0.25">
      <c r="C104" s="9"/>
      <c r="E104" s="69"/>
      <c r="F104" s="69"/>
    </row>
    <row r="105" spans="3:6" s="8" customFormat="1" x14ac:dyDescent="0.25">
      <c r="C105" s="9"/>
      <c r="E105" s="69"/>
      <c r="F105" s="69"/>
    </row>
    <row r="106" spans="3:6" s="8" customFormat="1" x14ac:dyDescent="0.25">
      <c r="C106" s="9"/>
      <c r="E106" s="69"/>
      <c r="F106" s="69"/>
    </row>
    <row r="107" spans="3:6" s="8" customFormat="1" x14ac:dyDescent="0.25">
      <c r="C107" s="9"/>
      <c r="E107" s="69"/>
      <c r="F107" s="69"/>
    </row>
    <row r="108" spans="3:6" s="8" customFormat="1" x14ac:dyDescent="0.25">
      <c r="C108" s="9"/>
      <c r="E108" s="69"/>
      <c r="F108" s="69"/>
    </row>
    <row r="109" spans="3:6" s="8" customFormat="1" x14ac:dyDescent="0.25">
      <c r="C109" s="9"/>
      <c r="E109" s="69"/>
      <c r="F109" s="69"/>
    </row>
    <row r="110" spans="3:6" s="8" customFormat="1" x14ac:dyDescent="0.25">
      <c r="C110" s="9"/>
      <c r="E110" s="69"/>
      <c r="F110" s="69"/>
    </row>
    <row r="111" spans="3:6" s="8" customFormat="1" x14ac:dyDescent="0.25">
      <c r="C111" s="9"/>
      <c r="E111" s="69"/>
      <c r="F111" s="69"/>
    </row>
    <row r="112" spans="3:6" s="8" customFormat="1" x14ac:dyDescent="0.25">
      <c r="C112" s="9"/>
      <c r="E112" s="69"/>
      <c r="F112" s="69"/>
    </row>
    <row r="113" spans="3:6" s="8" customFormat="1" x14ac:dyDescent="0.25">
      <c r="C113" s="9"/>
      <c r="E113" s="69"/>
      <c r="F113" s="69"/>
    </row>
    <row r="114" spans="3:6" s="8" customFormat="1" x14ac:dyDescent="0.25">
      <c r="C114" s="9"/>
      <c r="E114" s="69"/>
      <c r="F114" s="69"/>
    </row>
    <row r="115" spans="3:6" s="8" customFormat="1" x14ac:dyDescent="0.25">
      <c r="C115" s="9"/>
      <c r="E115" s="69"/>
      <c r="F115" s="69"/>
    </row>
    <row r="116" spans="3:6" s="8" customFormat="1" x14ac:dyDescent="0.25">
      <c r="C116" s="9"/>
      <c r="E116" s="69"/>
      <c r="F116" s="69"/>
    </row>
    <row r="117" spans="3:6" s="8" customFormat="1" x14ac:dyDescent="0.25">
      <c r="C117" s="9"/>
      <c r="E117" s="69"/>
      <c r="F117" s="69"/>
    </row>
    <row r="118" spans="3:6" s="8" customFormat="1" x14ac:dyDescent="0.25">
      <c r="C118" s="9"/>
      <c r="E118" s="69"/>
      <c r="F118" s="69"/>
    </row>
    <row r="119" spans="3:6" s="8" customFormat="1" x14ac:dyDescent="0.25">
      <c r="C119" s="9"/>
      <c r="E119" s="69"/>
      <c r="F119" s="69"/>
    </row>
    <row r="120" spans="3:6" s="8" customFormat="1" x14ac:dyDescent="0.25">
      <c r="C120" s="9"/>
      <c r="E120" s="69"/>
      <c r="F120" s="69"/>
    </row>
    <row r="121" spans="3:6" s="8" customFormat="1" x14ac:dyDescent="0.25">
      <c r="C121" s="9"/>
      <c r="E121" s="69"/>
      <c r="F121" s="69"/>
    </row>
    <row r="122" spans="3:6" s="8" customFormat="1" x14ac:dyDescent="0.25">
      <c r="C122" s="9"/>
      <c r="E122" s="69"/>
      <c r="F122" s="69"/>
    </row>
    <row r="123" spans="3:6" s="8" customFormat="1" x14ac:dyDescent="0.25">
      <c r="C123" s="9"/>
      <c r="E123" s="69"/>
      <c r="F123" s="69"/>
    </row>
    <row r="124" spans="3:6" s="8" customFormat="1" x14ac:dyDescent="0.25">
      <c r="C124" s="9"/>
      <c r="E124" s="69"/>
      <c r="F124" s="69"/>
    </row>
    <row r="125" spans="3:6" s="8" customFormat="1" x14ac:dyDescent="0.25">
      <c r="C125" s="9"/>
      <c r="E125" s="69"/>
      <c r="F125" s="69"/>
    </row>
    <row r="126" spans="3:6" s="8" customFormat="1" x14ac:dyDescent="0.25">
      <c r="C126" s="9"/>
      <c r="E126" s="69"/>
      <c r="F126" s="69"/>
    </row>
    <row r="127" spans="3:6" s="8" customFormat="1" x14ac:dyDescent="0.25">
      <c r="C127" s="9"/>
      <c r="E127" s="69"/>
      <c r="F127" s="69"/>
    </row>
    <row r="128" spans="3:6" s="8" customFormat="1" x14ac:dyDescent="0.25">
      <c r="C128" s="9"/>
      <c r="E128" s="69"/>
      <c r="F128" s="69"/>
    </row>
    <row r="129" spans="3:6" s="8" customFormat="1" x14ac:dyDescent="0.25">
      <c r="C129" s="9"/>
      <c r="E129" s="69"/>
      <c r="F129" s="69"/>
    </row>
    <row r="130" spans="3:6" s="8" customFormat="1" x14ac:dyDescent="0.25">
      <c r="C130" s="9"/>
      <c r="E130" s="69"/>
      <c r="F130" s="69"/>
    </row>
    <row r="131" spans="3:6" s="8" customFormat="1" x14ac:dyDescent="0.25">
      <c r="C131" s="9"/>
      <c r="E131" s="69"/>
      <c r="F131" s="69"/>
    </row>
    <row r="132" spans="3:6" s="8" customFormat="1" x14ac:dyDescent="0.25">
      <c r="C132" s="9"/>
      <c r="E132" s="69"/>
      <c r="F132" s="69"/>
    </row>
    <row r="133" spans="3:6" s="8" customFormat="1" x14ac:dyDescent="0.25">
      <c r="C133" s="9"/>
      <c r="E133" s="69"/>
      <c r="F133" s="69"/>
    </row>
    <row r="134" spans="3:6" s="8" customFormat="1" x14ac:dyDescent="0.25">
      <c r="C134" s="9"/>
      <c r="E134" s="69"/>
      <c r="F134" s="69"/>
    </row>
    <row r="135" spans="3:6" s="8" customFormat="1" x14ac:dyDescent="0.25">
      <c r="C135" s="9"/>
      <c r="E135" s="69"/>
      <c r="F135" s="69"/>
    </row>
    <row r="136" spans="3:6" s="8" customFormat="1" x14ac:dyDescent="0.25">
      <c r="C136" s="9"/>
      <c r="E136" s="69"/>
      <c r="F136" s="69"/>
    </row>
    <row r="137" spans="3:6" s="8" customFormat="1" x14ac:dyDescent="0.25">
      <c r="C137" s="9"/>
      <c r="E137" s="69"/>
      <c r="F137" s="69"/>
    </row>
    <row r="138" spans="3:6" s="8" customFormat="1" x14ac:dyDescent="0.25">
      <c r="C138" s="9"/>
      <c r="E138" s="69"/>
      <c r="F138" s="69"/>
    </row>
    <row r="139" spans="3:6" s="8" customFormat="1" x14ac:dyDescent="0.25">
      <c r="C139" s="9"/>
      <c r="E139" s="69"/>
      <c r="F139" s="69"/>
    </row>
    <row r="140" spans="3:6" s="8" customFormat="1" x14ac:dyDescent="0.25">
      <c r="C140" s="9"/>
      <c r="E140" s="69"/>
      <c r="F140" s="69"/>
    </row>
    <row r="141" spans="3:6" s="8" customFormat="1" x14ac:dyDescent="0.25">
      <c r="C141" s="9"/>
      <c r="E141" s="69"/>
      <c r="F141" s="69"/>
    </row>
    <row r="142" spans="3:6" s="8" customFormat="1" x14ac:dyDescent="0.25">
      <c r="C142" s="9"/>
      <c r="E142" s="69"/>
      <c r="F142" s="69"/>
    </row>
    <row r="143" spans="3:6" s="8" customFormat="1" x14ac:dyDescent="0.25">
      <c r="C143" s="9"/>
      <c r="E143" s="69"/>
      <c r="F143" s="69"/>
    </row>
    <row r="144" spans="3:6" s="8" customFormat="1" x14ac:dyDescent="0.25">
      <c r="C144" s="9"/>
      <c r="E144" s="69"/>
      <c r="F144" s="69"/>
    </row>
    <row r="145" spans="3:6" s="8" customFormat="1" x14ac:dyDescent="0.25">
      <c r="C145" s="9"/>
      <c r="E145" s="69"/>
      <c r="F145" s="69"/>
    </row>
    <row r="146" spans="3:6" s="8" customFormat="1" x14ac:dyDescent="0.25">
      <c r="C146" s="9"/>
      <c r="E146" s="69"/>
      <c r="F146" s="69"/>
    </row>
    <row r="147" spans="3:6" s="8" customFormat="1" x14ac:dyDescent="0.25">
      <c r="C147" s="9"/>
      <c r="E147" s="69"/>
      <c r="F147" s="69"/>
    </row>
    <row r="148" spans="3:6" s="8" customFormat="1" x14ac:dyDescent="0.25">
      <c r="C148" s="9"/>
      <c r="E148" s="69"/>
      <c r="F148" s="69"/>
    </row>
    <row r="149" spans="3:6" s="8" customFormat="1" x14ac:dyDescent="0.25">
      <c r="C149" s="9"/>
      <c r="E149" s="69"/>
      <c r="F149" s="69"/>
    </row>
    <row r="150" spans="3:6" s="8" customFormat="1" x14ac:dyDescent="0.25">
      <c r="C150" s="9"/>
      <c r="E150" s="69"/>
      <c r="F150" s="69"/>
    </row>
    <row r="151" spans="3:6" s="8" customFormat="1" x14ac:dyDescent="0.25">
      <c r="C151" s="9"/>
      <c r="E151" s="69"/>
      <c r="F151" s="69"/>
    </row>
    <row r="152" spans="3:6" s="8" customFormat="1" x14ac:dyDescent="0.25">
      <c r="C152" s="9"/>
      <c r="E152" s="69"/>
      <c r="F152" s="69"/>
    </row>
    <row r="153" spans="3:6" s="8" customFormat="1" x14ac:dyDescent="0.25">
      <c r="C153" s="9"/>
      <c r="E153" s="69"/>
      <c r="F153" s="69"/>
    </row>
    <row r="154" spans="3:6" s="8" customFormat="1" x14ac:dyDescent="0.25">
      <c r="C154" s="9"/>
      <c r="E154" s="69"/>
      <c r="F154" s="69"/>
    </row>
    <row r="155" spans="3:6" s="8" customFormat="1" x14ac:dyDescent="0.25">
      <c r="C155" s="9"/>
      <c r="E155" s="69"/>
      <c r="F155" s="69"/>
    </row>
    <row r="156" spans="3:6" s="8" customFormat="1" x14ac:dyDescent="0.25">
      <c r="C156" s="9"/>
      <c r="E156" s="69"/>
      <c r="F156" s="69"/>
    </row>
    <row r="157" spans="3:6" s="8" customFormat="1" x14ac:dyDescent="0.25">
      <c r="C157" s="9"/>
      <c r="E157" s="69"/>
      <c r="F157" s="69"/>
    </row>
    <row r="158" spans="3:6" s="8" customFormat="1" x14ac:dyDescent="0.25">
      <c r="C158" s="9"/>
      <c r="E158" s="69"/>
      <c r="F158" s="69"/>
    </row>
    <row r="159" spans="3:6" s="8" customFormat="1" x14ac:dyDescent="0.25">
      <c r="C159" s="9"/>
      <c r="E159" s="69"/>
      <c r="F159" s="69"/>
    </row>
    <row r="160" spans="3:6" s="8" customFormat="1" x14ac:dyDescent="0.25">
      <c r="C160" s="9"/>
      <c r="E160" s="69"/>
      <c r="F160" s="69"/>
    </row>
    <row r="161" spans="3:6" s="8" customFormat="1" x14ac:dyDescent="0.25">
      <c r="C161" s="9"/>
      <c r="E161" s="69"/>
      <c r="F161" s="69"/>
    </row>
    <row r="162" spans="3:6" s="8" customFormat="1" x14ac:dyDescent="0.25">
      <c r="C162" s="9"/>
      <c r="E162" s="69"/>
      <c r="F162" s="69"/>
    </row>
  </sheetData>
  <sheetProtection algorithmName="SHA-512" hashValue="W2vuUzQPhSItNf5KUJCP7HQrOnlRn9UE0NNkCQ9yyyOm4sNm6LFr0tYQql//gtzeDQasnBJHK+cW/yRZ5Trelw==" saltValue="b8BoZLqYkNx/ex0DROwyOg==" spinCount="100000" sheet="1" objects="1" scenarios="1"/>
  <mergeCells count="36">
    <mergeCell ref="B2:C2"/>
    <mergeCell ref="D2:D3"/>
    <mergeCell ref="G2:G3"/>
    <mergeCell ref="B3:C3"/>
    <mergeCell ref="B4:B5"/>
    <mergeCell ref="D4:D5"/>
    <mergeCell ref="E4:E5"/>
    <mergeCell ref="F4:F5"/>
    <mergeCell ref="G4:G5"/>
    <mergeCell ref="B9:B11"/>
    <mergeCell ref="C9:C10"/>
    <mergeCell ref="D9:D11"/>
    <mergeCell ref="E9:E11"/>
    <mergeCell ref="F9:F11"/>
    <mergeCell ref="B6:B8"/>
    <mergeCell ref="C6:C7"/>
    <mergeCell ref="D6:D8"/>
    <mergeCell ref="E6:E8"/>
    <mergeCell ref="F6:F8"/>
    <mergeCell ref="D14:D15"/>
    <mergeCell ref="E14:E15"/>
    <mergeCell ref="F14:F15"/>
    <mergeCell ref="B12:B13"/>
    <mergeCell ref="D12:D13"/>
    <mergeCell ref="E12:E13"/>
    <mergeCell ref="F12:F13"/>
    <mergeCell ref="B16:B18"/>
    <mergeCell ref="C16:C17"/>
    <mergeCell ref="D16:D18"/>
    <mergeCell ref="E16:E18"/>
    <mergeCell ref="F16:F18"/>
    <mergeCell ref="G6:G8"/>
    <mergeCell ref="G9:G11"/>
    <mergeCell ref="G12:G13"/>
    <mergeCell ref="G14:G15"/>
    <mergeCell ref="G16:G1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B0F35-D7E5-4955-BA09-683F1669F7DD}">
  <dimension ref="A1:W134"/>
  <sheetViews>
    <sheetView zoomScaleNormal="100" workbookViewId="0"/>
  </sheetViews>
  <sheetFormatPr defaultRowHeight="15" x14ac:dyDescent="0.25"/>
  <cols>
    <col min="1" max="1" width="9.140625" style="5"/>
    <col min="2" max="2" width="5.42578125" style="5" customWidth="1"/>
    <col min="3" max="3" width="40.28515625" bestFit="1" customWidth="1"/>
    <col min="4" max="4" width="21.5703125" customWidth="1"/>
    <col min="5" max="5" width="5.28515625" style="5" customWidth="1"/>
    <col min="6" max="6" width="14.42578125" style="5" customWidth="1"/>
    <col min="7" max="7" width="13" style="5" customWidth="1"/>
    <col min="8" max="8" width="15.7109375" style="5" customWidth="1"/>
    <col min="9" max="9" width="16.85546875" style="5" customWidth="1"/>
    <col min="10" max="11" width="13.28515625" style="5" bestFit="1" customWidth="1"/>
    <col min="12" max="12" width="11.5703125" style="5" customWidth="1"/>
    <col min="13" max="13" width="12.28515625" style="5" customWidth="1"/>
    <col min="14" max="16" width="9.140625" style="5"/>
    <col min="17" max="17" width="12.7109375" style="5" customWidth="1"/>
    <col min="18" max="18" width="9.140625" style="5"/>
    <col min="19" max="19" width="15.28515625" style="5" customWidth="1"/>
    <col min="20" max="23" width="9.140625" style="5"/>
  </cols>
  <sheetData>
    <row r="1" spans="1:23" s="5" customFormat="1" ht="15.75" thickBot="1" x14ac:dyDescent="0.3"/>
    <row r="2" spans="1:23" s="5" customFormat="1" ht="48" customHeight="1" thickBot="1" x14ac:dyDescent="0.3">
      <c r="B2" s="44"/>
      <c r="C2" s="212" t="s">
        <v>103</v>
      </c>
      <c r="D2" s="212"/>
      <c r="E2" s="48"/>
    </row>
    <row r="3" spans="1:23" s="1" customFormat="1" ht="55.5" thickTop="1" thickBot="1" x14ac:dyDescent="0.3">
      <c r="A3" s="28"/>
      <c r="B3" s="57"/>
      <c r="C3" s="121" t="s">
        <v>48</v>
      </c>
      <c r="D3" s="122" t="s">
        <v>104</v>
      </c>
      <c r="E3" s="50"/>
      <c r="F3" s="5"/>
      <c r="G3" s="5"/>
      <c r="H3" s="5"/>
      <c r="I3" s="5"/>
      <c r="J3" s="5"/>
      <c r="K3" s="5"/>
      <c r="L3" s="5"/>
      <c r="M3" s="5"/>
      <c r="N3" s="5"/>
      <c r="O3" s="5"/>
      <c r="P3" s="5"/>
      <c r="Q3" s="5"/>
      <c r="R3" s="5"/>
      <c r="S3" s="5"/>
      <c r="T3" s="5"/>
      <c r="U3" s="28"/>
      <c r="V3" s="28"/>
      <c r="W3" s="28"/>
    </row>
    <row r="4" spans="1:23" ht="18.75" thickTop="1" x14ac:dyDescent="0.25">
      <c r="B4" s="34"/>
      <c r="C4" s="123" t="s">
        <v>102</v>
      </c>
      <c r="D4" s="124">
        <v>13</v>
      </c>
      <c r="E4" s="50"/>
    </row>
    <row r="5" spans="1:23" ht="18" x14ac:dyDescent="0.25">
      <c r="B5" s="34"/>
      <c r="C5" s="125" t="s">
        <v>101</v>
      </c>
      <c r="D5" s="126">
        <v>17</v>
      </c>
      <c r="E5" s="50"/>
    </row>
    <row r="6" spans="1:23" ht="36" x14ac:dyDescent="0.25">
      <c r="B6" s="34"/>
      <c r="C6" s="127" t="s">
        <v>118</v>
      </c>
      <c r="D6" s="126">
        <v>36</v>
      </c>
      <c r="E6" s="50"/>
    </row>
    <row r="7" spans="1:23" ht="36" x14ac:dyDescent="0.25">
      <c r="B7" s="34"/>
      <c r="C7" s="128" t="s">
        <v>116</v>
      </c>
      <c r="D7" s="126">
        <v>58</v>
      </c>
      <c r="E7" s="50"/>
      <c r="U7" s="6"/>
      <c r="V7" s="6"/>
      <c r="W7" s="6"/>
    </row>
    <row r="8" spans="1:23" ht="36" x14ac:dyDescent="0.25">
      <c r="B8" s="34"/>
      <c r="C8" s="129" t="s">
        <v>117</v>
      </c>
      <c r="D8" s="126">
        <v>83</v>
      </c>
      <c r="E8" s="50"/>
    </row>
    <row r="9" spans="1:23" ht="18.75" thickBot="1" x14ac:dyDescent="0.3">
      <c r="B9" s="34"/>
      <c r="C9" s="130" t="s">
        <v>56</v>
      </c>
      <c r="D9" s="131">
        <v>107</v>
      </c>
      <c r="E9" s="50"/>
    </row>
    <row r="10" spans="1:23" s="5" customFormat="1" ht="42" customHeight="1" thickTop="1" x14ac:dyDescent="0.25">
      <c r="B10" s="34"/>
      <c r="C10" s="213" t="s">
        <v>64</v>
      </c>
      <c r="D10" s="213"/>
      <c r="E10" s="50"/>
    </row>
    <row r="11" spans="1:23" s="5" customFormat="1" ht="43.9" customHeight="1" x14ac:dyDescent="0.25">
      <c r="B11" s="34"/>
      <c r="C11" s="214" t="s">
        <v>115</v>
      </c>
      <c r="D11" s="214"/>
      <c r="E11" s="50"/>
    </row>
    <row r="12" spans="1:23" s="5" customFormat="1" ht="9.75" customHeight="1" thickBot="1" x14ac:dyDescent="0.3">
      <c r="B12" s="53"/>
      <c r="C12" s="54"/>
      <c r="D12" s="54"/>
      <c r="E12" s="56"/>
    </row>
    <row r="13" spans="1:23" s="5" customFormat="1" x14ac:dyDescent="0.25"/>
    <row r="14" spans="1:23" s="5" customFormat="1" x14ac:dyDescent="0.25"/>
    <row r="15" spans="1:23" s="5" customFormat="1" x14ac:dyDescent="0.25"/>
    <row r="16" spans="1:23" s="5" customFormat="1" x14ac:dyDescent="0.25"/>
    <row r="17" s="5" customFormat="1" x14ac:dyDescent="0.25"/>
    <row r="18" s="5" customFormat="1" x14ac:dyDescent="0.25"/>
    <row r="19" s="5" customFormat="1" x14ac:dyDescent="0.25"/>
    <row r="20" s="5" customFormat="1" x14ac:dyDescent="0.25"/>
    <row r="21" s="5" customFormat="1" x14ac:dyDescent="0.25"/>
    <row r="22" s="5" customFormat="1" x14ac:dyDescent="0.25"/>
    <row r="23" s="5" customFormat="1" x14ac:dyDescent="0.25"/>
    <row r="24" s="5" customFormat="1" x14ac:dyDescent="0.25"/>
    <row r="25" s="5" customFormat="1" x14ac:dyDescent="0.25"/>
    <row r="26" s="5" customFormat="1" x14ac:dyDescent="0.25"/>
    <row r="27" s="5" customFormat="1" x14ac:dyDescent="0.25"/>
    <row r="28" s="5" customFormat="1" x14ac:dyDescent="0.25"/>
    <row r="29" s="5" customFormat="1" x14ac:dyDescent="0.25"/>
    <row r="30" s="5" customFormat="1" x14ac:dyDescent="0.25"/>
    <row r="31" s="5" customFormat="1" x14ac:dyDescent="0.25"/>
    <row r="32" s="5" customFormat="1" x14ac:dyDescent="0.25"/>
    <row r="33" s="5" customFormat="1" x14ac:dyDescent="0.25"/>
    <row r="34" s="5" customFormat="1" x14ac:dyDescent="0.25"/>
    <row r="35" s="5" customFormat="1" x14ac:dyDescent="0.25"/>
    <row r="36" s="5" customFormat="1" x14ac:dyDescent="0.25"/>
    <row r="37" s="5" customFormat="1" x14ac:dyDescent="0.25"/>
    <row r="38" s="5" customFormat="1" x14ac:dyDescent="0.25"/>
    <row r="39" s="5" customFormat="1" x14ac:dyDescent="0.25"/>
    <row r="40" s="5" customFormat="1" x14ac:dyDescent="0.25"/>
    <row r="41" s="5" customFormat="1" x14ac:dyDescent="0.25"/>
    <row r="42" s="5" customFormat="1" x14ac:dyDescent="0.25"/>
    <row r="43" s="5" customFormat="1" x14ac:dyDescent="0.25"/>
    <row r="44" s="5" customFormat="1" x14ac:dyDescent="0.25"/>
    <row r="45" s="5" customFormat="1" x14ac:dyDescent="0.25"/>
    <row r="46" s="5" customFormat="1" x14ac:dyDescent="0.25"/>
    <row r="47" s="5" customFormat="1" x14ac:dyDescent="0.25"/>
    <row r="48" s="5" customFormat="1" x14ac:dyDescent="0.25"/>
    <row r="49" s="5" customFormat="1" x14ac:dyDescent="0.25"/>
    <row r="50" s="5" customFormat="1" x14ac:dyDescent="0.25"/>
    <row r="51" s="5" customFormat="1" x14ac:dyDescent="0.25"/>
    <row r="52" s="5" customFormat="1" x14ac:dyDescent="0.25"/>
    <row r="53" s="5" customFormat="1" x14ac:dyDescent="0.25"/>
    <row r="54" s="5" customFormat="1" x14ac:dyDescent="0.25"/>
    <row r="55" s="5" customFormat="1" x14ac:dyDescent="0.25"/>
    <row r="56" s="5" customFormat="1" x14ac:dyDescent="0.25"/>
    <row r="57" s="5" customFormat="1" x14ac:dyDescent="0.25"/>
    <row r="58" s="5" customFormat="1" x14ac:dyDescent="0.25"/>
    <row r="59" s="5" customFormat="1" x14ac:dyDescent="0.25"/>
    <row r="60" s="5" customFormat="1" x14ac:dyDescent="0.25"/>
    <row r="61" s="5" customFormat="1" x14ac:dyDescent="0.25"/>
    <row r="62" s="5" customFormat="1" x14ac:dyDescent="0.25"/>
    <row r="63" s="5" customFormat="1" x14ac:dyDescent="0.25"/>
    <row r="64" s="5" customFormat="1" x14ac:dyDescent="0.25"/>
    <row r="65" s="5" customFormat="1" x14ac:dyDescent="0.25"/>
    <row r="66" s="5" customFormat="1" x14ac:dyDescent="0.25"/>
    <row r="67" s="5" customFormat="1" x14ac:dyDescent="0.25"/>
    <row r="68" s="5" customFormat="1" x14ac:dyDescent="0.25"/>
    <row r="69" s="5" customFormat="1" x14ac:dyDescent="0.25"/>
    <row r="70" s="5" customFormat="1" x14ac:dyDescent="0.25"/>
    <row r="71" s="5" customFormat="1" x14ac:dyDescent="0.25"/>
    <row r="72" s="5" customFormat="1" x14ac:dyDescent="0.25"/>
    <row r="73" s="5" customFormat="1" x14ac:dyDescent="0.25"/>
    <row r="74" s="5" customFormat="1" x14ac:dyDescent="0.25"/>
    <row r="75" s="5" customFormat="1" x14ac:dyDescent="0.25"/>
    <row r="76" s="5" customFormat="1" x14ac:dyDescent="0.25"/>
    <row r="77" s="5" customFormat="1" x14ac:dyDescent="0.25"/>
    <row r="78" s="5" customFormat="1" x14ac:dyDescent="0.25"/>
    <row r="79" s="5" customFormat="1" x14ac:dyDescent="0.25"/>
    <row r="80" s="5" customFormat="1" x14ac:dyDescent="0.25"/>
    <row r="81" s="5" customFormat="1" x14ac:dyDescent="0.25"/>
    <row r="82" s="5" customFormat="1" x14ac:dyDescent="0.25"/>
    <row r="83" s="5" customFormat="1" x14ac:dyDescent="0.25"/>
    <row r="84" s="5" customFormat="1" x14ac:dyDescent="0.25"/>
    <row r="85" s="5" customFormat="1" x14ac:dyDescent="0.25"/>
    <row r="86" s="5" customFormat="1" x14ac:dyDescent="0.25"/>
    <row r="87" s="5" customFormat="1" x14ac:dyDescent="0.25"/>
    <row r="88" s="5" customFormat="1" x14ac:dyDescent="0.25"/>
    <row r="89" s="5" customFormat="1" x14ac:dyDescent="0.25"/>
    <row r="90" s="5" customFormat="1" x14ac:dyDescent="0.25"/>
    <row r="91" s="5" customFormat="1" x14ac:dyDescent="0.25"/>
    <row r="92" s="5" customFormat="1" x14ac:dyDescent="0.25"/>
    <row r="93" s="5" customFormat="1" x14ac:dyDescent="0.25"/>
    <row r="94" s="5" customFormat="1" x14ac:dyDescent="0.25"/>
    <row r="95" s="5" customFormat="1" x14ac:dyDescent="0.25"/>
    <row r="96" s="5" customFormat="1" x14ac:dyDescent="0.25"/>
    <row r="97" s="5" customFormat="1" x14ac:dyDescent="0.25"/>
    <row r="98" s="5" customFormat="1" x14ac:dyDescent="0.25"/>
    <row r="99" s="5" customFormat="1" x14ac:dyDescent="0.25"/>
    <row r="100" s="5" customFormat="1" x14ac:dyDescent="0.25"/>
    <row r="101" s="5" customFormat="1" x14ac:dyDescent="0.25"/>
    <row r="102" s="5" customFormat="1" x14ac:dyDescent="0.25"/>
    <row r="103" s="5" customFormat="1" x14ac:dyDescent="0.25"/>
    <row r="104" s="5" customFormat="1" x14ac:dyDescent="0.25"/>
    <row r="105" s="5" customFormat="1" x14ac:dyDescent="0.25"/>
    <row r="106" s="5" customFormat="1" x14ac:dyDescent="0.25"/>
    <row r="107" s="5" customFormat="1" x14ac:dyDescent="0.25"/>
    <row r="108" s="5" customFormat="1" x14ac:dyDescent="0.25"/>
    <row r="109" s="5" customFormat="1" x14ac:dyDescent="0.25"/>
    <row r="110" s="5" customFormat="1" x14ac:dyDescent="0.25"/>
    <row r="111" s="5" customFormat="1" x14ac:dyDescent="0.25"/>
    <row r="112" s="5" customFormat="1" x14ac:dyDescent="0.25"/>
    <row r="113" s="5" customFormat="1" x14ac:dyDescent="0.25"/>
    <row r="114" s="5" customFormat="1" x14ac:dyDescent="0.25"/>
    <row r="115" s="5" customFormat="1" x14ac:dyDescent="0.25"/>
    <row r="116" s="5" customFormat="1" x14ac:dyDescent="0.25"/>
    <row r="117" s="5" customFormat="1" x14ac:dyDescent="0.25"/>
    <row r="118" s="5" customFormat="1" x14ac:dyDescent="0.25"/>
    <row r="119" s="5" customFormat="1" x14ac:dyDescent="0.25"/>
    <row r="120" s="5" customFormat="1" x14ac:dyDescent="0.25"/>
    <row r="121" s="5" customFormat="1" x14ac:dyDescent="0.25"/>
    <row r="122" s="5" customFormat="1" x14ac:dyDescent="0.25"/>
    <row r="123" s="5" customFormat="1" x14ac:dyDescent="0.25"/>
    <row r="124" s="5" customFormat="1" x14ac:dyDescent="0.25"/>
    <row r="125" s="5" customFormat="1" x14ac:dyDescent="0.25"/>
    <row r="126" s="5" customFormat="1" x14ac:dyDescent="0.25"/>
    <row r="127" s="5" customFormat="1" x14ac:dyDescent="0.25"/>
    <row r="128" s="5" customFormat="1" x14ac:dyDescent="0.25"/>
    <row r="129" s="5" customFormat="1" x14ac:dyDescent="0.25"/>
    <row r="130" s="5" customFormat="1" x14ac:dyDescent="0.25"/>
    <row r="131" s="5" customFormat="1" x14ac:dyDescent="0.25"/>
    <row r="132" s="5" customFormat="1" x14ac:dyDescent="0.25"/>
    <row r="133" s="5" customFormat="1" x14ac:dyDescent="0.25"/>
    <row r="134" s="5" customFormat="1" x14ac:dyDescent="0.25"/>
  </sheetData>
  <sheetProtection algorithmName="SHA-512" hashValue="PrLtUMBZtRaDSb7gRRb2Ia5qmuvtotK5H5rJ01CEwBneW3bLlVb73qHYYdUtrzooRKSsLhdoASwHe0pvxR/VLw==" saltValue="01dyXrNvb1CQ3X2lj/U1EA==" spinCount="100000" sheet="1" objects="1" scenarios="1"/>
  <mergeCells count="3">
    <mergeCell ref="C2:D2"/>
    <mergeCell ref="C10:D10"/>
    <mergeCell ref="C11:D11"/>
  </mergeCells>
  <hyperlinks>
    <hyperlink ref="C10" r:id="rId1" display="* Data based on enHealth (2012) data Table 3.2.3 and 3.2.5 for skin surface area of body parts for Adults, adolescents and children  " xr:uid="{42C86834-9F9F-414B-9746-E8AE40C8AF20}"/>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45DCC-13B8-4CA0-AB77-4E50834BA5E0}">
  <dimension ref="B1:R66"/>
  <sheetViews>
    <sheetView workbookViewId="0"/>
  </sheetViews>
  <sheetFormatPr defaultRowHeight="15" x14ac:dyDescent="0.25"/>
  <cols>
    <col min="2" max="2" width="9.5703125" customWidth="1"/>
    <col min="3" max="3" width="20.7109375" customWidth="1"/>
    <col min="4" max="4" width="20.42578125" customWidth="1"/>
    <col min="5" max="5" width="18.85546875" customWidth="1"/>
    <col min="6" max="6" width="21.7109375" customWidth="1"/>
    <col min="7" max="7" width="15.28515625" customWidth="1"/>
    <col min="8" max="8" width="11.42578125" bestFit="1" customWidth="1"/>
    <col min="9" max="9" width="28.5703125" customWidth="1"/>
    <col min="10" max="10" width="14.28515625" customWidth="1"/>
    <col min="11" max="11" width="12.7109375" bestFit="1" customWidth="1"/>
    <col min="12" max="12" width="15.7109375" customWidth="1"/>
    <col min="13" max="13" width="14.5703125" customWidth="1"/>
    <col min="14" max="14" width="16.85546875" bestFit="1" customWidth="1"/>
    <col min="15" max="15" width="6.140625" customWidth="1"/>
    <col min="16" max="16" width="13.5703125" bestFit="1" customWidth="1"/>
    <col min="17" max="17" width="12.28515625" bestFit="1" customWidth="1"/>
    <col min="18" max="18" width="13.140625" bestFit="1" customWidth="1"/>
    <col min="19" max="19" width="11.85546875" bestFit="1" customWidth="1"/>
    <col min="20" max="20" width="13.140625" bestFit="1" customWidth="1"/>
    <col min="21" max="21" width="14.42578125" bestFit="1" customWidth="1"/>
    <col min="22" max="22" width="14.5703125" bestFit="1" customWidth="1"/>
    <col min="23" max="23" width="13.42578125" bestFit="1" customWidth="1"/>
    <col min="24" max="24" width="15.5703125" bestFit="1" customWidth="1"/>
    <col min="25" max="25" width="14.42578125" bestFit="1" customWidth="1"/>
  </cols>
  <sheetData>
    <row r="1" spans="2:15" s="5" customFormat="1" ht="15.75" thickBot="1" x14ac:dyDescent="0.3"/>
    <row r="2" spans="2:15" s="5" customFormat="1" ht="52.5" customHeight="1" thickBot="1" x14ac:dyDescent="0.4">
      <c r="B2" s="44"/>
      <c r="C2" s="221" t="s">
        <v>119</v>
      </c>
      <c r="D2" s="221"/>
      <c r="E2" s="221"/>
      <c r="F2" s="45"/>
      <c r="G2" s="46"/>
      <c r="H2" s="47"/>
      <c r="I2" s="218" t="s">
        <v>121</v>
      </c>
      <c r="J2" s="218"/>
      <c r="K2" s="218"/>
      <c r="L2" s="218"/>
      <c r="M2" s="218"/>
      <c r="N2" s="218"/>
      <c r="O2" s="48"/>
    </row>
    <row r="3" spans="2:15" s="28" customFormat="1" ht="60.75" thickBot="1" x14ac:dyDescent="0.3">
      <c r="B3" s="33"/>
      <c r="C3" s="143" t="s">
        <v>13</v>
      </c>
      <c r="D3" s="132" t="s">
        <v>1</v>
      </c>
      <c r="E3" s="133" t="s">
        <v>2</v>
      </c>
      <c r="F3" s="33"/>
      <c r="G3" s="35"/>
      <c r="I3" s="143" t="s">
        <v>58</v>
      </c>
      <c r="J3" s="169" t="s">
        <v>123</v>
      </c>
      <c r="K3" s="170" t="s">
        <v>124</v>
      </c>
      <c r="L3" s="171" t="s">
        <v>125</v>
      </c>
      <c r="M3" s="172" t="s">
        <v>116</v>
      </c>
      <c r="N3" s="173" t="s">
        <v>47</v>
      </c>
      <c r="O3" s="49"/>
    </row>
    <row r="4" spans="2:15" s="5" customFormat="1" x14ac:dyDescent="0.25">
      <c r="B4" s="34"/>
      <c r="C4" s="134" t="s">
        <v>3</v>
      </c>
      <c r="D4" s="135">
        <v>0.15</v>
      </c>
      <c r="E4" s="136">
        <v>0.12</v>
      </c>
      <c r="F4" s="34"/>
      <c r="G4" s="36"/>
      <c r="I4" s="134" t="s">
        <v>3</v>
      </c>
      <c r="J4" s="153">
        <v>0.1</v>
      </c>
      <c r="K4" s="154">
        <v>0.1</v>
      </c>
      <c r="L4" s="154">
        <v>0.13</v>
      </c>
      <c r="M4" s="154">
        <v>0.19</v>
      </c>
      <c r="N4" s="155">
        <v>0.19</v>
      </c>
      <c r="O4" s="50"/>
    </row>
    <row r="5" spans="2:15" s="5" customFormat="1" x14ac:dyDescent="0.25">
      <c r="B5" s="34"/>
      <c r="C5" s="134" t="s">
        <v>22</v>
      </c>
      <c r="D5" s="135">
        <v>1.1000000000000001</v>
      </c>
      <c r="E5" s="136">
        <v>0.85</v>
      </c>
      <c r="F5" s="34"/>
      <c r="G5" s="36"/>
      <c r="I5" s="134" t="s">
        <v>23</v>
      </c>
      <c r="J5" s="153">
        <v>0.22</v>
      </c>
      <c r="K5" s="154">
        <v>0.27</v>
      </c>
      <c r="L5" s="154">
        <v>0.3</v>
      </c>
      <c r="M5" s="154">
        <v>0.51</v>
      </c>
      <c r="N5" s="155">
        <v>0.69</v>
      </c>
      <c r="O5" s="50"/>
    </row>
    <row r="6" spans="2:15" s="5" customFormat="1" x14ac:dyDescent="0.25">
      <c r="B6" s="34"/>
      <c r="C6" s="134" t="s">
        <v>4</v>
      </c>
      <c r="D6" s="135">
        <v>0.47</v>
      </c>
      <c r="E6" s="136">
        <v>0.35</v>
      </c>
      <c r="F6" s="34"/>
      <c r="G6" s="36"/>
      <c r="I6" s="134" t="s">
        <v>5</v>
      </c>
      <c r="J6" s="153">
        <v>0.08</v>
      </c>
      <c r="K6" s="154">
        <v>0.08</v>
      </c>
      <c r="L6" s="154">
        <v>0.14000000000000001</v>
      </c>
      <c r="M6" s="154">
        <v>0.19</v>
      </c>
      <c r="N6" s="155">
        <v>0.27</v>
      </c>
      <c r="O6" s="50"/>
    </row>
    <row r="7" spans="2:15" s="5" customFormat="1" x14ac:dyDescent="0.25">
      <c r="B7" s="34"/>
      <c r="C7" s="134" t="s">
        <v>5</v>
      </c>
      <c r="D7" s="135">
        <v>0.4</v>
      </c>
      <c r="E7" s="136">
        <v>0.27</v>
      </c>
      <c r="F7" s="34"/>
      <c r="G7" s="36"/>
      <c r="I7" s="134" t="s">
        <v>8</v>
      </c>
      <c r="J7" s="153">
        <v>0.04</v>
      </c>
      <c r="K7" s="154">
        <v>0.04</v>
      </c>
      <c r="L7" s="154">
        <v>0.06</v>
      </c>
      <c r="M7" s="154">
        <v>7.0000000000000007E-2</v>
      </c>
      <c r="N7" s="155">
        <v>0.11</v>
      </c>
      <c r="O7" s="50"/>
    </row>
    <row r="8" spans="2:15" s="5" customFormat="1" x14ac:dyDescent="0.25">
      <c r="B8" s="34"/>
      <c r="C8" s="134" t="s">
        <v>6</v>
      </c>
      <c r="D8" s="135">
        <v>0.22</v>
      </c>
      <c r="E8" s="136" t="s">
        <v>14</v>
      </c>
      <c r="F8" s="34"/>
      <c r="G8" s="36"/>
      <c r="I8" s="134" t="s">
        <v>10</v>
      </c>
      <c r="J8" s="153">
        <v>0.14000000000000001</v>
      </c>
      <c r="K8" s="154">
        <v>0.16</v>
      </c>
      <c r="L8" s="154">
        <v>0.26</v>
      </c>
      <c r="M8" s="154">
        <v>0.41</v>
      </c>
      <c r="N8" s="155">
        <v>0.65</v>
      </c>
      <c r="O8" s="50"/>
    </row>
    <row r="9" spans="2:15" s="5" customFormat="1" ht="15.75" thickBot="1" x14ac:dyDescent="0.3">
      <c r="B9" s="34"/>
      <c r="C9" s="134" t="s">
        <v>7</v>
      </c>
      <c r="D9" s="135">
        <v>0.2</v>
      </c>
      <c r="E9" s="136" t="s">
        <v>14</v>
      </c>
      <c r="F9" s="34"/>
      <c r="G9" s="36"/>
      <c r="I9" s="137" t="s">
        <v>15</v>
      </c>
      <c r="J9" s="156">
        <v>0.04</v>
      </c>
      <c r="K9" s="157">
        <v>0.05</v>
      </c>
      <c r="L9" s="157">
        <v>7.0000000000000007E-2</v>
      </c>
      <c r="M9" s="157">
        <v>0.11</v>
      </c>
      <c r="N9" s="158">
        <v>0.16</v>
      </c>
      <c r="O9" s="50"/>
    </row>
    <row r="10" spans="2:15" s="5" customFormat="1" ht="15.75" thickBot="1" x14ac:dyDescent="0.3">
      <c r="B10" s="34"/>
      <c r="C10" s="134" t="s">
        <v>8</v>
      </c>
      <c r="D10" s="135">
        <v>0.13</v>
      </c>
      <c r="E10" s="136">
        <v>0.11</v>
      </c>
      <c r="F10" s="34"/>
      <c r="G10" s="36"/>
      <c r="I10" s="140" t="s">
        <v>107</v>
      </c>
      <c r="J10" s="159">
        <v>0.61</v>
      </c>
      <c r="K10" s="160">
        <v>0.7</v>
      </c>
      <c r="L10" s="160">
        <v>0.95</v>
      </c>
      <c r="M10" s="160">
        <v>1.48</v>
      </c>
      <c r="N10" s="161">
        <v>2.06</v>
      </c>
      <c r="O10" s="50"/>
    </row>
    <row r="11" spans="2:15" s="5" customFormat="1" ht="25.5" customHeight="1" x14ac:dyDescent="0.25">
      <c r="B11" s="34"/>
      <c r="C11" s="134" t="s">
        <v>9</v>
      </c>
      <c r="D11" s="135">
        <v>0.97</v>
      </c>
      <c r="E11" s="136">
        <v>0.88</v>
      </c>
      <c r="F11" s="34"/>
      <c r="G11" s="36"/>
      <c r="I11" s="217" t="s">
        <v>59</v>
      </c>
      <c r="J11" s="217"/>
      <c r="K11" s="217"/>
      <c r="L11" s="217"/>
      <c r="M11" s="217"/>
      <c r="N11" s="217"/>
      <c r="O11" s="50"/>
    </row>
    <row r="12" spans="2:15" s="5" customFormat="1" x14ac:dyDescent="0.25">
      <c r="B12" s="34"/>
      <c r="C12" s="134" t="s">
        <v>10</v>
      </c>
      <c r="D12" s="135">
        <v>0.85</v>
      </c>
      <c r="E12" s="136">
        <v>0.76</v>
      </c>
      <c r="F12" s="34"/>
      <c r="G12" s="36"/>
      <c r="H12" s="162" t="s">
        <v>63</v>
      </c>
      <c r="I12" s="119" t="s">
        <v>77</v>
      </c>
      <c r="J12" s="119"/>
      <c r="K12" s="119"/>
      <c r="L12" s="119"/>
      <c r="M12" s="119"/>
      <c r="N12" s="119"/>
      <c r="O12" s="50"/>
    </row>
    <row r="13" spans="2:15" s="5" customFormat="1" x14ac:dyDescent="0.25">
      <c r="B13" s="34"/>
      <c r="C13" s="134" t="s">
        <v>11</v>
      </c>
      <c r="D13" s="135">
        <v>0.52</v>
      </c>
      <c r="E13" s="136">
        <v>0.48</v>
      </c>
      <c r="F13" s="34"/>
      <c r="G13" s="36"/>
      <c r="O13" s="50"/>
    </row>
    <row r="14" spans="2:15" s="5" customFormat="1" x14ac:dyDescent="0.25">
      <c r="B14" s="34"/>
      <c r="C14" s="134" t="s">
        <v>21</v>
      </c>
      <c r="D14" s="135">
        <v>0.32</v>
      </c>
      <c r="E14" s="136">
        <v>0.28999999999999998</v>
      </c>
      <c r="F14" s="34"/>
      <c r="G14" s="36"/>
      <c r="H14" s="43"/>
      <c r="O14" s="50"/>
    </row>
    <row r="15" spans="2:15" s="5" customFormat="1" ht="24.75" customHeight="1" thickBot="1" x14ac:dyDescent="0.3">
      <c r="B15" s="34"/>
      <c r="C15" s="137" t="s">
        <v>15</v>
      </c>
      <c r="D15" s="138">
        <v>0.16</v>
      </c>
      <c r="E15" s="139">
        <v>0.15</v>
      </c>
      <c r="F15" s="34"/>
      <c r="G15" s="36"/>
      <c r="H15" s="43"/>
      <c r="O15" s="50"/>
    </row>
    <row r="16" spans="2:15" s="5" customFormat="1" ht="15.75" thickBot="1" x14ac:dyDescent="0.3">
      <c r="B16" s="34"/>
      <c r="C16" s="140" t="s">
        <v>12</v>
      </c>
      <c r="D16" s="141">
        <v>2.52</v>
      </c>
      <c r="E16" s="142">
        <v>2.33</v>
      </c>
      <c r="F16" s="34"/>
      <c r="G16" s="36"/>
      <c r="O16" s="50"/>
    </row>
    <row r="17" spans="2:18" s="5" customFormat="1" ht="48" customHeight="1" x14ac:dyDescent="0.25">
      <c r="B17" s="34"/>
      <c r="C17" s="219" t="s">
        <v>60</v>
      </c>
      <c r="D17" s="219"/>
      <c r="E17" s="219"/>
      <c r="F17" s="219"/>
      <c r="G17" s="220"/>
      <c r="O17" s="50"/>
    </row>
    <row r="18" spans="2:18" s="5" customFormat="1" x14ac:dyDescent="0.25">
      <c r="B18" s="144" t="s">
        <v>63</v>
      </c>
      <c r="C18" s="119" t="s">
        <v>71</v>
      </c>
      <c r="G18" s="36"/>
      <c r="O18" s="50"/>
    </row>
    <row r="19" spans="2:18" s="5" customFormat="1" ht="15.75" thickBot="1" x14ac:dyDescent="0.3">
      <c r="B19" s="51"/>
      <c r="C19" s="40"/>
      <c r="D19" s="40"/>
      <c r="E19" s="40"/>
      <c r="F19" s="40"/>
      <c r="G19" s="41"/>
      <c r="O19" s="50"/>
    </row>
    <row r="20" spans="2:18" s="5" customFormat="1" ht="57.75" customHeight="1" thickTop="1" x14ac:dyDescent="0.25">
      <c r="B20" s="34"/>
      <c r="C20" s="215" t="s">
        <v>120</v>
      </c>
      <c r="D20" s="215"/>
      <c r="E20" s="215"/>
      <c r="F20" s="215"/>
      <c r="G20" s="36"/>
      <c r="H20" s="42"/>
      <c r="I20" s="215" t="s">
        <v>122</v>
      </c>
      <c r="J20" s="215"/>
      <c r="K20" s="215"/>
      <c r="L20" s="215"/>
      <c r="M20" s="215"/>
      <c r="N20" s="215"/>
      <c r="O20" s="52"/>
    </row>
    <row r="21" spans="2:18" s="5" customFormat="1" ht="15.75" thickBot="1" x14ac:dyDescent="0.3">
      <c r="B21" s="34"/>
      <c r="C21" s="216"/>
      <c r="D21" s="216"/>
      <c r="E21" s="216"/>
      <c r="F21" s="216"/>
      <c r="G21" s="35"/>
      <c r="H21" s="43"/>
      <c r="I21" s="216"/>
      <c r="J21" s="216"/>
      <c r="K21" s="216"/>
      <c r="L21" s="216"/>
      <c r="M21" s="216"/>
      <c r="N21" s="216"/>
      <c r="O21" s="50"/>
    </row>
    <row r="22" spans="2:18" s="5" customFormat="1" ht="60.75" thickBot="1" x14ac:dyDescent="0.3">
      <c r="B22" s="34"/>
      <c r="C22" s="143" t="s">
        <v>62</v>
      </c>
      <c r="D22" s="132" t="str">
        <f t="shared" ref="D22" si="0">D3</f>
        <v>Male 95th</v>
      </c>
      <c r="E22" s="145" t="str">
        <f>E3</f>
        <v>Female 95th</v>
      </c>
      <c r="F22" s="146" t="s">
        <v>29</v>
      </c>
      <c r="G22" s="37"/>
      <c r="I22" s="174" t="s">
        <v>62</v>
      </c>
      <c r="J22" s="169" t="s">
        <v>123</v>
      </c>
      <c r="K22" s="170" t="s">
        <v>124</v>
      </c>
      <c r="L22" s="171" t="s">
        <v>125</v>
      </c>
      <c r="M22" s="172" t="s">
        <v>116</v>
      </c>
      <c r="N22" s="173" t="s">
        <v>47</v>
      </c>
      <c r="O22" s="50"/>
    </row>
    <row r="23" spans="2:18" s="5" customFormat="1" x14ac:dyDescent="0.25">
      <c r="B23" s="34"/>
      <c r="C23" s="147" t="s">
        <v>16</v>
      </c>
      <c r="D23" s="135">
        <f>SUM(D4,D10)</f>
        <v>0.28000000000000003</v>
      </c>
      <c r="E23" s="148">
        <f t="shared" ref="E23" si="1">SUM(E4,E10)</f>
        <v>0.22999999999999998</v>
      </c>
      <c r="F23" s="149">
        <f>AVERAGE(D23,E23)</f>
        <v>0.255</v>
      </c>
      <c r="G23" s="38"/>
      <c r="I23" s="163" t="s">
        <v>18</v>
      </c>
      <c r="J23" s="164">
        <f>SUM(J4/2,(J6/2),J7,(J8/2))</f>
        <v>0.2</v>
      </c>
      <c r="K23" s="148">
        <f>SUM(K4/2,(K6*0.5),K7,(K8*0.5))</f>
        <v>0.21000000000000002</v>
      </c>
      <c r="L23" s="148">
        <f>SUM(L4/2,(L6*0.5),L7,(L8*0.5))</f>
        <v>0.32500000000000001</v>
      </c>
      <c r="M23" s="148">
        <f>SUM(M4/2,(M6*0.5),M7,(M8*0.5))</f>
        <v>0.46499999999999997</v>
      </c>
      <c r="N23" s="149">
        <f>SUM(N4/2,(N6*0.5),N7,(N8*0.5))</f>
        <v>0.66500000000000004</v>
      </c>
      <c r="O23" s="50"/>
    </row>
    <row r="24" spans="2:18" s="5" customFormat="1" x14ac:dyDescent="0.25">
      <c r="B24" s="34"/>
      <c r="C24" s="147" t="s">
        <v>17</v>
      </c>
      <c r="D24" s="135">
        <f>SUM(D4,D10,D8/2,D9, D13/2,D14)</f>
        <v>1.1700000000000002</v>
      </c>
      <c r="E24" s="148">
        <f>SUM(E4,E10,E7*0.75,E12*0.75)</f>
        <v>1.0024999999999999</v>
      </c>
      <c r="F24" s="149">
        <f>AVERAGE(D24,E24)</f>
        <v>1.0862500000000002</v>
      </c>
      <c r="G24" s="39"/>
      <c r="I24" s="163" t="s">
        <v>20</v>
      </c>
      <c r="J24" s="164">
        <f>SUM(J4/2,J7,J8/2,J9)</f>
        <v>0.2</v>
      </c>
      <c r="K24" s="148">
        <f>SUM(K4/2,K7,K8/2,K9)</f>
        <v>0.21999999999999997</v>
      </c>
      <c r="L24" s="148">
        <f>SUM(L4/2,L7,L8/2,L9)</f>
        <v>0.32500000000000001</v>
      </c>
      <c r="M24" s="148">
        <f>SUM(M4/2,M7,M8/2,M9)</f>
        <v>0.48</v>
      </c>
      <c r="N24" s="149">
        <f>SUM(N4/2,N7,N8/2,N9)</f>
        <v>0.69000000000000006</v>
      </c>
      <c r="O24" s="50"/>
    </row>
    <row r="25" spans="2:18" s="5" customFormat="1" ht="15.75" thickBot="1" x14ac:dyDescent="0.3">
      <c r="B25" s="34"/>
      <c r="C25" s="147" t="s">
        <v>19</v>
      </c>
      <c r="D25" s="135">
        <f t="shared" ref="D25" si="2">SUM(D4/2,D10,D7/2,D12/2)</f>
        <v>0.83000000000000007</v>
      </c>
      <c r="E25" s="148">
        <f>SUM(E4/2,E10,E7/2,E12/2)</f>
        <v>0.68500000000000005</v>
      </c>
      <c r="F25" s="149">
        <f>AVERAGE(D25,E25)</f>
        <v>0.75750000000000006</v>
      </c>
      <c r="G25" s="39"/>
      <c r="I25" s="165" t="s">
        <v>30</v>
      </c>
      <c r="J25" s="166" t="s">
        <v>51</v>
      </c>
      <c r="K25" s="167" t="s">
        <v>51</v>
      </c>
      <c r="L25" s="167" t="s">
        <v>51</v>
      </c>
      <c r="M25" s="167" t="s">
        <v>51</v>
      </c>
      <c r="N25" s="168">
        <f>N10</f>
        <v>2.06</v>
      </c>
      <c r="O25" s="50"/>
    </row>
    <row r="26" spans="2:18" s="5" customFormat="1" x14ac:dyDescent="0.25">
      <c r="B26" s="34"/>
      <c r="C26" s="147" t="s">
        <v>20</v>
      </c>
      <c r="D26" s="135">
        <f t="shared" ref="D26" si="3">SUM(D4/2,D10,D14,D15)</f>
        <v>0.68500000000000005</v>
      </c>
      <c r="E26" s="148">
        <f t="shared" ref="E26" si="4">SUM(E4/2,E10,E14,E15)</f>
        <v>0.61</v>
      </c>
      <c r="F26" s="149">
        <f>AVERAGE(D26,E26)</f>
        <v>0.64749999999999996</v>
      </c>
      <c r="G26" s="39"/>
      <c r="H26" s="162" t="s">
        <v>57</v>
      </c>
      <c r="I26" s="119" t="s">
        <v>73</v>
      </c>
      <c r="J26" s="119"/>
      <c r="K26" s="119"/>
      <c r="L26" s="119"/>
      <c r="M26" s="119"/>
      <c r="N26" s="119"/>
      <c r="O26" s="50"/>
    </row>
    <row r="27" spans="2:18" s="5" customFormat="1" ht="15.75" thickBot="1" x14ac:dyDescent="0.3">
      <c r="B27" s="34"/>
      <c r="C27" s="150" t="s">
        <v>30</v>
      </c>
      <c r="D27" s="138">
        <f t="shared" ref="D27" si="5">D16</f>
        <v>2.52</v>
      </c>
      <c r="E27" s="151">
        <f t="shared" ref="E27" si="6">E16</f>
        <v>2.33</v>
      </c>
      <c r="F27" s="152">
        <f>AVERAGE(D27,E27)</f>
        <v>2.4249999999999998</v>
      </c>
      <c r="G27" s="39"/>
      <c r="I27" s="119" t="s">
        <v>106</v>
      </c>
      <c r="J27" s="119"/>
      <c r="K27" s="119"/>
      <c r="L27" s="119"/>
      <c r="M27" s="119"/>
      <c r="N27" s="119"/>
      <c r="O27" s="49"/>
      <c r="P27" s="28"/>
      <c r="Q27" s="28"/>
      <c r="R27" s="28"/>
    </row>
    <row r="28" spans="2:18" s="5" customFormat="1" x14ac:dyDescent="0.25">
      <c r="B28" s="144" t="s">
        <v>57</v>
      </c>
      <c r="C28" s="119" t="s">
        <v>72</v>
      </c>
      <c r="D28" s="119"/>
      <c r="E28" s="119"/>
      <c r="F28" s="119"/>
      <c r="G28" s="36"/>
      <c r="H28" s="28"/>
      <c r="O28" s="50"/>
    </row>
    <row r="29" spans="2:18" s="5" customFormat="1" x14ac:dyDescent="0.25">
      <c r="B29" s="33"/>
      <c r="C29" s="119" t="s">
        <v>73</v>
      </c>
      <c r="D29" s="119"/>
      <c r="E29" s="119"/>
      <c r="F29" s="119"/>
      <c r="G29" s="36"/>
      <c r="H29" s="14"/>
      <c r="O29" s="50"/>
    </row>
    <row r="30" spans="2:18" s="5" customFormat="1" x14ac:dyDescent="0.25">
      <c r="B30" s="33"/>
      <c r="C30" s="119" t="s">
        <v>106</v>
      </c>
      <c r="D30" s="119"/>
      <c r="E30" s="119"/>
      <c r="F30" s="119"/>
      <c r="G30" s="36"/>
      <c r="H30" s="14"/>
      <c r="O30" s="50"/>
    </row>
    <row r="31" spans="2:18" s="5" customFormat="1" x14ac:dyDescent="0.25">
      <c r="B31" s="33"/>
      <c r="C31" s="119" t="s">
        <v>74</v>
      </c>
      <c r="D31" s="119"/>
      <c r="E31" s="119"/>
      <c r="F31" s="119"/>
      <c r="G31" s="36"/>
      <c r="H31" s="14"/>
      <c r="O31" s="50"/>
    </row>
    <row r="32" spans="2:18" s="5" customFormat="1" x14ac:dyDescent="0.25">
      <c r="B32" s="33"/>
      <c r="C32" s="119" t="s">
        <v>75</v>
      </c>
      <c r="D32" s="119"/>
      <c r="E32" s="119"/>
      <c r="F32" s="119"/>
      <c r="G32" s="36"/>
      <c r="O32" s="50"/>
    </row>
    <row r="33" spans="2:15" s="5" customFormat="1" x14ac:dyDescent="0.25">
      <c r="B33" s="33"/>
      <c r="C33" s="119" t="s">
        <v>76</v>
      </c>
      <c r="D33" s="119"/>
      <c r="E33" s="119"/>
      <c r="F33" s="119"/>
      <c r="G33" s="36"/>
      <c r="O33" s="50"/>
    </row>
    <row r="34" spans="2:15" s="5" customFormat="1" ht="15.75" thickBot="1" x14ac:dyDescent="0.3">
      <c r="B34" s="58"/>
      <c r="C34" s="54"/>
      <c r="D34" s="54"/>
      <c r="E34" s="54"/>
      <c r="F34" s="54"/>
      <c r="G34" s="55"/>
      <c r="H34" s="54"/>
      <c r="I34" s="54"/>
      <c r="J34" s="54"/>
      <c r="K34" s="54"/>
      <c r="L34" s="54"/>
      <c r="M34" s="54"/>
      <c r="N34" s="54"/>
      <c r="O34" s="56"/>
    </row>
    <row r="35" spans="2:15" s="5" customFormat="1" x14ac:dyDescent="0.25"/>
    <row r="36" spans="2:15" s="5" customFormat="1" x14ac:dyDescent="0.25"/>
    <row r="37" spans="2:15" s="5" customFormat="1" x14ac:dyDescent="0.25"/>
    <row r="38" spans="2:15" s="5" customFormat="1" x14ac:dyDescent="0.25"/>
    <row r="39" spans="2:15" s="5" customFormat="1" x14ac:dyDescent="0.25"/>
    <row r="40" spans="2:15" s="5" customFormat="1" x14ac:dyDescent="0.25"/>
    <row r="41" spans="2:15" s="5" customFormat="1" x14ac:dyDescent="0.25"/>
    <row r="42" spans="2:15" s="5" customFormat="1" x14ac:dyDescent="0.25"/>
    <row r="43" spans="2:15" s="5" customFormat="1" x14ac:dyDescent="0.25"/>
    <row r="44" spans="2:15" s="5" customFormat="1" x14ac:dyDescent="0.25"/>
    <row r="45" spans="2:15" s="5" customFormat="1" x14ac:dyDescent="0.25"/>
    <row r="46" spans="2:15" s="5" customFormat="1" x14ac:dyDescent="0.25"/>
    <row r="47" spans="2:15" s="5" customFormat="1" x14ac:dyDescent="0.25"/>
    <row r="48" spans="2:15" s="5" customFormat="1" x14ac:dyDescent="0.25"/>
    <row r="49" s="5" customFormat="1" x14ac:dyDescent="0.25"/>
    <row r="50" s="5" customFormat="1" x14ac:dyDescent="0.25"/>
    <row r="51" s="5" customFormat="1" x14ac:dyDescent="0.25"/>
    <row r="52" s="5" customFormat="1" x14ac:dyDescent="0.25"/>
    <row r="53" s="5" customFormat="1" x14ac:dyDescent="0.25"/>
    <row r="54" s="5" customFormat="1" x14ac:dyDescent="0.25"/>
    <row r="55" s="5" customFormat="1" x14ac:dyDescent="0.25"/>
    <row r="56" s="5" customFormat="1" x14ac:dyDescent="0.25"/>
    <row r="57" s="5" customFormat="1" x14ac:dyDescent="0.25"/>
    <row r="58" s="5" customFormat="1" x14ac:dyDescent="0.25"/>
    <row r="59" s="5" customFormat="1" x14ac:dyDescent="0.25"/>
    <row r="60" s="5" customFormat="1" x14ac:dyDescent="0.25"/>
    <row r="61" s="5" customFormat="1" x14ac:dyDescent="0.25"/>
    <row r="62" s="5" customFormat="1" x14ac:dyDescent="0.25"/>
    <row r="63" s="5" customFormat="1" x14ac:dyDescent="0.25"/>
    <row r="64" s="5" customFormat="1" x14ac:dyDescent="0.25"/>
    <row r="65" spans="3:7" s="5" customFormat="1" x14ac:dyDescent="0.25"/>
    <row r="66" spans="3:7" s="5" customFormat="1" x14ac:dyDescent="0.25">
      <c r="C66"/>
      <c r="D66"/>
      <c r="E66"/>
      <c r="F66"/>
      <c r="G66"/>
    </row>
  </sheetData>
  <sheetProtection algorithmName="SHA-512" hashValue="jQrnkqlvAUmx/jESTY7rfS9A/6Dq5Z6TvoxXNcz5f/8/Dw1Ceygocl6JEoc2tzOL+TMy3e0zXjA7buELXqwn7Q==" saltValue="QHf04X2Q0gLIePglF1vauw==" spinCount="100000" sheet="1" objects="1" scenarios="1"/>
  <mergeCells count="6">
    <mergeCell ref="C20:F21"/>
    <mergeCell ref="I11:N11"/>
    <mergeCell ref="I2:N2"/>
    <mergeCell ref="C17:G17"/>
    <mergeCell ref="C2:E2"/>
    <mergeCell ref="I20:N21"/>
  </mergeCells>
  <phoneticPr fontId="2" type="noConversion"/>
  <hyperlinks>
    <hyperlink ref="C17" r:id="rId1" display="* Data based on enHealth (2012) data Table 3.2.3 and 3.2.5 for skin surface area of body parts for Adults, adolescents and children  " xr:uid="{AE55CD27-69D3-4B1D-B6BF-B78C17D7C25E}"/>
    <hyperlink ref="I11" r:id="rId2" display="* Data based on enHealth (2012) data Table 3.2.3 and 3.2.5 for skin surface area of body parts for Adults, adolescents and children  " xr:uid="{AACD4EBB-C6E1-4650-B1D1-BAB638738A1A}"/>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 Notes</vt:lpstr>
      <vt:lpstr>2. ASEM calculations</vt:lpstr>
      <vt:lpstr>3. Scenarios</vt:lpstr>
      <vt:lpstr>4. Body Weight Data</vt:lpstr>
      <vt:lpstr>5. Skin Surface Area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2024-06-28T05:54:03Z</dcterms:created>
  <dcterms:modified xsi:type="dcterms:W3CDTF">2024-06-30T23:20:33Z</dcterms:modified>
</cp:coreProperties>
</file>